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 activeTab="1"/>
  </bookViews>
  <sheets>
    <sheet name="Men 201415" sheetId="5" r:id="rId1"/>
    <sheet name="Ladies 201415" sheetId="6" r:id="rId2"/>
  </sheets>
  <calcPr calcId="145621"/>
</workbook>
</file>

<file path=xl/calcChain.xml><?xml version="1.0" encoding="utf-8"?>
<calcChain xmlns="http://schemas.openxmlformats.org/spreadsheetml/2006/main">
  <c r="AO10" i="6" l="1"/>
  <c r="F5" i="5" l="1"/>
  <c r="F8" i="5"/>
  <c r="F6" i="5"/>
  <c r="F10" i="5"/>
  <c r="F7" i="5"/>
  <c r="F9" i="5"/>
  <c r="F11" i="5"/>
  <c r="F12" i="5"/>
  <c r="F13" i="5"/>
  <c r="F16" i="5"/>
  <c r="F14" i="5"/>
  <c r="F17" i="5"/>
  <c r="F18" i="5"/>
  <c r="F15" i="5"/>
  <c r="F19" i="5"/>
  <c r="F20" i="5"/>
  <c r="F22" i="5"/>
  <c r="F21" i="5"/>
  <c r="F23" i="5"/>
  <c r="F24" i="5"/>
  <c r="F25" i="5"/>
  <c r="F27" i="5"/>
  <c r="F28" i="5"/>
  <c r="F26" i="5"/>
  <c r="F29" i="5"/>
  <c r="F30" i="5"/>
  <c r="F31" i="5"/>
  <c r="F32" i="5"/>
  <c r="F4" i="5"/>
  <c r="AM31" i="6"/>
  <c r="AM30" i="6"/>
  <c r="AM29" i="6"/>
  <c r="AM27" i="6"/>
  <c r="F6" i="6"/>
  <c r="F10" i="6"/>
  <c r="F7" i="6"/>
  <c r="F9" i="6"/>
  <c r="F12" i="6"/>
  <c r="F11" i="6"/>
  <c r="F8" i="6"/>
  <c r="F13" i="6"/>
  <c r="F15" i="6"/>
  <c r="F14" i="6"/>
  <c r="F17" i="6"/>
  <c r="F16" i="6"/>
  <c r="F19" i="6"/>
  <c r="F18" i="6"/>
  <c r="F20" i="6"/>
  <c r="F21" i="6"/>
  <c r="F22" i="6"/>
  <c r="F23" i="6"/>
  <c r="F24" i="6"/>
  <c r="F4" i="6"/>
  <c r="F5" i="6"/>
  <c r="AO19" i="6"/>
  <c r="E19" i="6"/>
  <c r="H19" i="6"/>
  <c r="I19" i="6"/>
  <c r="J19" i="6"/>
  <c r="AM39" i="5"/>
  <c r="AM38" i="5"/>
  <c r="AM35" i="5"/>
  <c r="AM37" i="5" s="1"/>
  <c r="AJ31" i="6"/>
  <c r="AJ30" i="6"/>
  <c r="AJ29" i="6"/>
  <c r="AJ27" i="6"/>
  <c r="AJ39" i="5"/>
  <c r="AJ38" i="5"/>
  <c r="AJ35" i="5"/>
  <c r="AJ37" i="5" s="1"/>
  <c r="L19" i="6" l="1"/>
  <c r="M19" i="6" s="1"/>
  <c r="AP19" i="6"/>
  <c r="AG39" i="5"/>
  <c r="AG38" i="5"/>
  <c r="AG35" i="5"/>
  <c r="AG37" i="5" s="1"/>
  <c r="AG27" i="6"/>
  <c r="AG29" i="6" s="1"/>
  <c r="AG30" i="6"/>
  <c r="AG31" i="6"/>
  <c r="G19" i="6" l="1"/>
  <c r="AD31" i="6"/>
  <c r="AD30" i="6"/>
  <c r="AD27" i="6"/>
  <c r="AD29" i="6" s="1"/>
  <c r="AD39" i="5"/>
  <c r="AD38" i="5"/>
  <c r="AD35" i="5"/>
  <c r="AD37" i="5" s="1"/>
  <c r="AA39" i="5" l="1"/>
  <c r="AA38" i="5"/>
  <c r="AA35" i="5"/>
  <c r="AA37" i="5" s="1"/>
  <c r="AA31" i="6"/>
  <c r="AA30" i="6"/>
  <c r="AA27" i="6"/>
  <c r="AA29" i="6" s="1"/>
  <c r="X31" i="6" l="1"/>
  <c r="X30" i="6"/>
  <c r="U31" i="6"/>
  <c r="U30" i="6"/>
  <c r="R31" i="6"/>
  <c r="R30" i="6"/>
  <c r="O31" i="6"/>
  <c r="O30" i="6"/>
  <c r="AO20" i="6"/>
  <c r="AO21" i="6"/>
  <c r="AO22" i="6"/>
  <c r="AP22" i="6" s="1"/>
  <c r="AO23" i="6"/>
  <c r="AO24" i="6"/>
  <c r="X27" i="6"/>
  <c r="X29" i="6" s="1"/>
  <c r="U27" i="6"/>
  <c r="U29" i="6" s="1"/>
  <c r="R27" i="6"/>
  <c r="R29" i="6" s="1"/>
  <c r="O27" i="6"/>
  <c r="O29" i="6" s="1"/>
  <c r="K27" i="6"/>
  <c r="J24" i="6"/>
  <c r="I24" i="6"/>
  <c r="H24" i="6"/>
  <c r="E24" i="6"/>
  <c r="J23" i="6"/>
  <c r="I23" i="6"/>
  <c r="H23" i="6"/>
  <c r="E23" i="6"/>
  <c r="J22" i="6"/>
  <c r="I22" i="6"/>
  <c r="H22" i="6"/>
  <c r="E22" i="6"/>
  <c r="J21" i="6"/>
  <c r="I21" i="6"/>
  <c r="H21" i="6"/>
  <c r="E21" i="6"/>
  <c r="J20" i="6"/>
  <c r="I20" i="6"/>
  <c r="H20" i="6"/>
  <c r="E20" i="6"/>
  <c r="AO15" i="6"/>
  <c r="J15" i="6"/>
  <c r="I15" i="6"/>
  <c r="H15" i="6"/>
  <c r="E15" i="6"/>
  <c r="AO18" i="6"/>
  <c r="AP18" i="6" s="1"/>
  <c r="J18" i="6"/>
  <c r="I18" i="6"/>
  <c r="H18" i="6"/>
  <c r="E18" i="6"/>
  <c r="AO17" i="6"/>
  <c r="J17" i="6"/>
  <c r="I17" i="6"/>
  <c r="H17" i="6"/>
  <c r="E17" i="6"/>
  <c r="AO16" i="6"/>
  <c r="J16" i="6"/>
  <c r="I16" i="6"/>
  <c r="H16" i="6"/>
  <c r="E16" i="6"/>
  <c r="AO14" i="6"/>
  <c r="J14" i="6"/>
  <c r="I14" i="6"/>
  <c r="H14" i="6"/>
  <c r="E14" i="6"/>
  <c r="AO8" i="6"/>
  <c r="AP8" i="6" s="1"/>
  <c r="J8" i="6"/>
  <c r="I8" i="6"/>
  <c r="H8" i="6"/>
  <c r="E8" i="6"/>
  <c r="AO13" i="6"/>
  <c r="J13" i="6"/>
  <c r="I13" i="6"/>
  <c r="H13" i="6"/>
  <c r="E13" i="6"/>
  <c r="AO12" i="6"/>
  <c r="AP12" i="6" s="1"/>
  <c r="J12" i="6"/>
  <c r="I12" i="6"/>
  <c r="H12" i="6"/>
  <c r="E12" i="6"/>
  <c r="AO11" i="6"/>
  <c r="J11" i="6"/>
  <c r="I11" i="6"/>
  <c r="H11" i="6"/>
  <c r="E11" i="6"/>
  <c r="AO7" i="6"/>
  <c r="AP7" i="6" s="1"/>
  <c r="J7" i="6"/>
  <c r="I7" i="6"/>
  <c r="H7" i="6"/>
  <c r="E7" i="6"/>
  <c r="AO6" i="6"/>
  <c r="J6" i="6"/>
  <c r="I6" i="6"/>
  <c r="H6" i="6"/>
  <c r="E6" i="6"/>
  <c r="AO9" i="6"/>
  <c r="J9" i="6"/>
  <c r="I9" i="6"/>
  <c r="H9" i="6"/>
  <c r="E9" i="6"/>
  <c r="J10" i="6"/>
  <c r="I10" i="6"/>
  <c r="H10" i="6"/>
  <c r="E10" i="6"/>
  <c r="AO5" i="6"/>
  <c r="J5" i="6"/>
  <c r="I5" i="6"/>
  <c r="H5" i="6"/>
  <c r="E5" i="6"/>
  <c r="AO4" i="6"/>
  <c r="J4" i="6"/>
  <c r="I4" i="6"/>
  <c r="H4" i="6"/>
  <c r="E4" i="6"/>
  <c r="AP5" i="6" l="1"/>
  <c r="AP16" i="6"/>
  <c r="L9" i="6"/>
  <c r="M9" i="6" s="1"/>
  <c r="L6" i="6"/>
  <c r="M6" i="6" s="1"/>
  <c r="L16" i="6"/>
  <c r="L17" i="6"/>
  <c r="AP20" i="6"/>
  <c r="AP24" i="6"/>
  <c r="AP9" i="6"/>
  <c r="M17" i="6"/>
  <c r="G18" i="6"/>
  <c r="L12" i="6"/>
  <c r="M12" i="6" s="1"/>
  <c r="G7" i="6"/>
  <c r="L4" i="6"/>
  <c r="M4" i="6" s="1"/>
  <c r="G5" i="6"/>
  <c r="L13" i="6"/>
  <c r="M13" i="6" s="1"/>
  <c r="G8" i="6"/>
  <c r="L5" i="6"/>
  <c r="M5" i="6" s="1"/>
  <c r="L10" i="6"/>
  <c r="M10" i="6" s="1"/>
  <c r="L8" i="6"/>
  <c r="M8" i="6" s="1"/>
  <c r="L14" i="6"/>
  <c r="M14" i="6" s="1"/>
  <c r="G16" i="6"/>
  <c r="L7" i="6"/>
  <c r="M7" i="6" s="1"/>
  <c r="L11" i="6"/>
  <c r="M11" i="6" s="1"/>
  <c r="G12" i="6"/>
  <c r="L18" i="6"/>
  <c r="M18" i="6" s="1"/>
  <c r="L15" i="6"/>
  <c r="M15" i="6" s="1"/>
  <c r="L23" i="6"/>
  <c r="L24" i="6"/>
  <c r="M24" i="6" s="1"/>
  <c r="AO30" i="6"/>
  <c r="AO31" i="6"/>
  <c r="I27" i="6"/>
  <c r="J27" i="6"/>
  <c r="L22" i="6"/>
  <c r="M22" i="6" s="1"/>
  <c r="M23" i="6"/>
  <c r="E27" i="6"/>
  <c r="L20" i="6"/>
  <c r="M20" i="6" s="1"/>
  <c r="L21" i="6"/>
  <c r="M21" i="6" s="1"/>
  <c r="G22" i="6"/>
  <c r="AO27" i="6"/>
  <c r="G20" i="6"/>
  <c r="M16" i="6"/>
  <c r="AP4" i="6"/>
  <c r="G10" i="6"/>
  <c r="G6" i="6"/>
  <c r="G11" i="6"/>
  <c r="G13" i="6"/>
  <c r="G14" i="6"/>
  <c r="G17" i="6"/>
  <c r="G15" i="6"/>
  <c r="G21" i="6"/>
  <c r="G23" i="6"/>
  <c r="H27" i="6"/>
  <c r="AO29" i="6"/>
  <c r="E26" i="5"/>
  <c r="H26" i="5"/>
  <c r="I26" i="5"/>
  <c r="J26" i="5"/>
  <c r="AO26" i="5"/>
  <c r="G26" i="5" s="1"/>
  <c r="L26" i="5" l="1"/>
  <c r="M26" i="5" s="1"/>
  <c r="G9" i="6"/>
  <c r="G24" i="6"/>
  <c r="L27" i="6"/>
  <c r="AP14" i="6"/>
  <c r="AP21" i="6"/>
  <c r="F27" i="6"/>
  <c r="AP27" i="6" s="1"/>
  <c r="G4" i="6"/>
  <c r="AP17" i="6"/>
  <c r="AP15" i="6"/>
  <c r="M27" i="6"/>
  <c r="AP13" i="6"/>
  <c r="AP23" i="6"/>
  <c r="AP6" i="6"/>
  <c r="AP11" i="6"/>
  <c r="AP10" i="6"/>
  <c r="AP26" i="5"/>
  <c r="AO5" i="5"/>
  <c r="AO4" i="5"/>
  <c r="AO17" i="5"/>
  <c r="AO20" i="5"/>
  <c r="AO12" i="5"/>
  <c r="AO7" i="5"/>
  <c r="AO8" i="5"/>
  <c r="AO11" i="5"/>
  <c r="AO13" i="5"/>
  <c r="AO16" i="5"/>
  <c r="AO19" i="5"/>
  <c r="AO22" i="5"/>
  <c r="AO15" i="5"/>
  <c r="AO10" i="5"/>
  <c r="AO24" i="5"/>
  <c r="AO25" i="5"/>
  <c r="AO6" i="5"/>
  <c r="AO23" i="5"/>
  <c r="AO14" i="5"/>
  <c r="AO21" i="5"/>
  <c r="AO29" i="5"/>
  <c r="AO18" i="5"/>
  <c r="AO30" i="5"/>
  <c r="AO28" i="5"/>
  <c r="AO9" i="5"/>
  <c r="AO27" i="5"/>
  <c r="AO31" i="5"/>
  <c r="AO32" i="5"/>
  <c r="X39" i="5"/>
  <c r="X38" i="5"/>
  <c r="U39" i="5"/>
  <c r="U38" i="5"/>
  <c r="R39" i="5"/>
  <c r="R38" i="5"/>
  <c r="O39" i="5"/>
  <c r="O38" i="5"/>
  <c r="O35" i="5"/>
  <c r="O37" i="5" s="1"/>
  <c r="H5" i="5"/>
  <c r="E17" i="5"/>
  <c r="H17" i="5"/>
  <c r="I17" i="5"/>
  <c r="J17" i="5"/>
  <c r="E20" i="5"/>
  <c r="H20" i="5"/>
  <c r="I20" i="5"/>
  <c r="J20" i="5"/>
  <c r="E12" i="5"/>
  <c r="H12" i="5"/>
  <c r="I12" i="5"/>
  <c r="J12" i="5"/>
  <c r="E7" i="5"/>
  <c r="H7" i="5"/>
  <c r="I7" i="5"/>
  <c r="J7" i="5"/>
  <c r="E8" i="5"/>
  <c r="H8" i="5"/>
  <c r="I8" i="5"/>
  <c r="J8" i="5"/>
  <c r="E11" i="5"/>
  <c r="H11" i="5"/>
  <c r="I11" i="5"/>
  <c r="J11" i="5"/>
  <c r="E13" i="5"/>
  <c r="H13" i="5"/>
  <c r="I13" i="5"/>
  <c r="J13" i="5"/>
  <c r="E16" i="5"/>
  <c r="H16" i="5"/>
  <c r="I16" i="5"/>
  <c r="J16" i="5"/>
  <c r="E19" i="5"/>
  <c r="H19" i="5"/>
  <c r="I19" i="5"/>
  <c r="J19" i="5"/>
  <c r="E22" i="5"/>
  <c r="H22" i="5"/>
  <c r="I22" i="5"/>
  <c r="J22" i="5"/>
  <c r="E15" i="5"/>
  <c r="H15" i="5"/>
  <c r="I15" i="5"/>
  <c r="J15" i="5"/>
  <c r="E10" i="5"/>
  <c r="H10" i="5"/>
  <c r="I10" i="5"/>
  <c r="J10" i="5"/>
  <c r="E24" i="5"/>
  <c r="H24" i="5"/>
  <c r="I24" i="5"/>
  <c r="J24" i="5"/>
  <c r="E25" i="5"/>
  <c r="H25" i="5"/>
  <c r="I25" i="5"/>
  <c r="J25" i="5"/>
  <c r="E6" i="5"/>
  <c r="H6" i="5"/>
  <c r="I6" i="5"/>
  <c r="J6" i="5"/>
  <c r="E23" i="5"/>
  <c r="H23" i="5"/>
  <c r="I23" i="5"/>
  <c r="J23" i="5"/>
  <c r="E14" i="5"/>
  <c r="H14" i="5"/>
  <c r="I14" i="5"/>
  <c r="J14" i="5"/>
  <c r="E21" i="5"/>
  <c r="H21" i="5"/>
  <c r="I21" i="5"/>
  <c r="J21" i="5"/>
  <c r="E29" i="5"/>
  <c r="H29" i="5"/>
  <c r="I29" i="5"/>
  <c r="J29" i="5"/>
  <c r="E18" i="5"/>
  <c r="H18" i="5"/>
  <c r="I18" i="5"/>
  <c r="J18" i="5"/>
  <c r="E30" i="5"/>
  <c r="H30" i="5"/>
  <c r="I30" i="5"/>
  <c r="J30" i="5"/>
  <c r="E28" i="5"/>
  <c r="H28" i="5"/>
  <c r="I28" i="5"/>
  <c r="J28" i="5"/>
  <c r="E9" i="5"/>
  <c r="H9" i="5"/>
  <c r="I9" i="5"/>
  <c r="J9" i="5"/>
  <c r="X35" i="5"/>
  <c r="X37" i="5" s="1"/>
  <c r="U35" i="5"/>
  <c r="U37" i="5" s="1"/>
  <c r="R35" i="5"/>
  <c r="R37" i="5" s="1"/>
  <c r="K35" i="5"/>
  <c r="J32" i="5"/>
  <c r="I32" i="5"/>
  <c r="H32" i="5"/>
  <c r="E32" i="5"/>
  <c r="J31" i="5"/>
  <c r="I31" i="5"/>
  <c r="H31" i="5"/>
  <c r="E31" i="5"/>
  <c r="J27" i="5"/>
  <c r="I27" i="5"/>
  <c r="H27" i="5"/>
  <c r="E27" i="5"/>
  <c r="J4" i="5"/>
  <c r="I4" i="5"/>
  <c r="H4" i="5"/>
  <c r="E4" i="5"/>
  <c r="J5" i="5"/>
  <c r="I5" i="5"/>
  <c r="E5" i="5"/>
  <c r="G27" i="6" l="1"/>
  <c r="G28" i="5"/>
  <c r="G22" i="5"/>
  <c r="G30" i="5"/>
  <c r="AP14" i="5"/>
  <c r="G24" i="5"/>
  <c r="AP19" i="5"/>
  <c r="AP8" i="5"/>
  <c r="G17" i="5"/>
  <c r="G21" i="5"/>
  <c r="AP11" i="5"/>
  <c r="AP18" i="5"/>
  <c r="AP23" i="5"/>
  <c r="AP10" i="5"/>
  <c r="AP16" i="5"/>
  <c r="AP7" i="5"/>
  <c r="AP25" i="5"/>
  <c r="G20" i="5"/>
  <c r="AP9" i="5"/>
  <c r="AP29" i="5"/>
  <c r="AP6" i="5"/>
  <c r="AP15" i="5"/>
  <c r="AP13" i="5"/>
  <c r="AP12" i="5"/>
  <c r="AP5" i="5"/>
  <c r="AP27" i="5"/>
  <c r="AP31" i="5"/>
  <c r="AP32" i="5"/>
  <c r="L12" i="5"/>
  <c r="M12" i="5" s="1"/>
  <c r="L28" i="5"/>
  <c r="M28" i="5" s="1"/>
  <c r="L21" i="5"/>
  <c r="M21" i="5" s="1"/>
  <c r="L25" i="5"/>
  <c r="M25" i="5" s="1"/>
  <c r="L22" i="5"/>
  <c r="M22" i="5" s="1"/>
  <c r="L11" i="5"/>
  <c r="M11" i="5" s="1"/>
  <c r="L20" i="5"/>
  <c r="M20" i="5" s="1"/>
  <c r="L9" i="5"/>
  <c r="M9" i="5" s="1"/>
  <c r="L29" i="5"/>
  <c r="M29" i="5" s="1"/>
  <c r="L6" i="5"/>
  <c r="M6" i="5" s="1"/>
  <c r="L15" i="5"/>
  <c r="M15" i="5" s="1"/>
  <c r="L13" i="5"/>
  <c r="M13" i="5" s="1"/>
  <c r="AO38" i="5"/>
  <c r="AO39" i="5"/>
  <c r="AO37" i="5"/>
  <c r="L30" i="5"/>
  <c r="M30" i="5" s="1"/>
  <c r="L14" i="5"/>
  <c r="M14" i="5" s="1"/>
  <c r="L24" i="5"/>
  <c r="M24" i="5" s="1"/>
  <c r="L19" i="5"/>
  <c r="M19" i="5" s="1"/>
  <c r="L8" i="5"/>
  <c r="M8" i="5" s="1"/>
  <c r="L5" i="5"/>
  <c r="M5" i="5" s="1"/>
  <c r="L18" i="5"/>
  <c r="M18" i="5" s="1"/>
  <c r="L23" i="5"/>
  <c r="M23" i="5" s="1"/>
  <c r="L10" i="5"/>
  <c r="M10" i="5" s="1"/>
  <c r="L16" i="5"/>
  <c r="M16" i="5" s="1"/>
  <c r="L7" i="5"/>
  <c r="M7" i="5" s="1"/>
  <c r="L17" i="5"/>
  <c r="M17" i="5" s="1"/>
  <c r="L27" i="5"/>
  <c r="M27" i="5" s="1"/>
  <c r="G31" i="5"/>
  <c r="L32" i="5"/>
  <c r="M32" i="5" s="1"/>
  <c r="I35" i="5"/>
  <c r="E35" i="5"/>
  <c r="L4" i="5"/>
  <c r="M4" i="5" s="1"/>
  <c r="G27" i="5"/>
  <c r="L31" i="5"/>
  <c r="M31" i="5" s="1"/>
  <c r="G32" i="5"/>
  <c r="J35" i="5"/>
  <c r="AO35" i="5"/>
  <c r="H35" i="5"/>
  <c r="AP30" i="5" l="1"/>
  <c r="AP28" i="5"/>
  <c r="AP21" i="5"/>
  <c r="G9" i="5"/>
  <c r="G6" i="5"/>
  <c r="AP22" i="5"/>
  <c r="G25" i="5"/>
  <c r="AP24" i="5"/>
  <c r="G10" i="5"/>
  <c r="G8" i="5"/>
  <c r="G7" i="5"/>
  <c r="G13" i="5"/>
  <c r="G18" i="5"/>
  <c r="G14" i="5"/>
  <c r="AP17" i="5"/>
  <c r="G19" i="5"/>
  <c r="G11" i="5"/>
  <c r="F35" i="5"/>
  <c r="AP35" i="5" s="1"/>
  <c r="G29" i="5"/>
  <c r="G4" i="5"/>
  <c r="G12" i="5"/>
  <c r="G15" i="5"/>
  <c r="AP4" i="5"/>
  <c r="G16" i="5"/>
  <c r="G23" i="5"/>
  <c r="AP20" i="5"/>
  <c r="G5" i="5"/>
  <c r="L35" i="5"/>
  <c r="M35" i="5" s="1"/>
  <c r="G35" i="5" l="1"/>
</calcChain>
</file>

<file path=xl/sharedStrings.xml><?xml version="1.0" encoding="utf-8"?>
<sst xmlns="http://schemas.openxmlformats.org/spreadsheetml/2006/main" count="601" uniqueCount="95">
  <si>
    <t>Player</t>
  </si>
  <si>
    <t>P</t>
  </si>
  <si>
    <t>W</t>
  </si>
  <si>
    <t>L</t>
  </si>
  <si>
    <t>F</t>
  </si>
  <si>
    <t>A</t>
  </si>
  <si>
    <t>Tons</t>
  </si>
  <si>
    <t>180's</t>
  </si>
  <si>
    <t>Tons Per Leg</t>
  </si>
  <si>
    <t>Linda Bellingham</t>
  </si>
  <si>
    <t>Julie Frampton</t>
  </si>
  <si>
    <t>Sally Old</t>
  </si>
  <si>
    <t>Donna Mabbatt</t>
  </si>
  <si>
    <t>Sarah Chick</t>
  </si>
  <si>
    <t>Julie Boggust</t>
  </si>
  <si>
    <t>Felicia Blay</t>
  </si>
  <si>
    <t>Suzy Trickett</t>
  </si>
  <si>
    <t>Trina Perry</t>
  </si>
  <si>
    <t>B 2-3</t>
  </si>
  <si>
    <t>B 3-2</t>
  </si>
  <si>
    <t>B 3-0</t>
  </si>
  <si>
    <t>A 3-2</t>
  </si>
  <si>
    <t>A 1-3</t>
  </si>
  <si>
    <t>A 3-0</t>
  </si>
  <si>
    <t>B 1-3</t>
  </si>
  <si>
    <t>Richard Perry</t>
  </si>
  <si>
    <t>Matt Woodhouse</t>
  </si>
  <si>
    <t>John Clark</t>
  </si>
  <si>
    <t>Lee Turle</t>
  </si>
  <si>
    <t>John Bothamley</t>
  </si>
  <si>
    <t>Tim Clothier</t>
  </si>
  <si>
    <t>B 3-1</t>
  </si>
  <si>
    <t>Mark Porter</t>
  </si>
  <si>
    <t>Steven Earley</t>
  </si>
  <si>
    <t>Rob Martin</t>
  </si>
  <si>
    <t>Dale Masterman</t>
  </si>
  <si>
    <t>A 4-3</t>
  </si>
  <si>
    <t>Scott Mitchell</t>
  </si>
  <si>
    <t>A 4-1</t>
  </si>
  <si>
    <t>Kevin Smith</t>
  </si>
  <si>
    <t>A 4-2</t>
  </si>
  <si>
    <t>Richie Gomm</t>
  </si>
  <si>
    <t>A 4-0</t>
  </si>
  <si>
    <t>Robby Morris</t>
  </si>
  <si>
    <t>A 1-4</t>
  </si>
  <si>
    <t>Steve Penney</t>
  </si>
  <si>
    <t>A 2-4</t>
  </si>
  <si>
    <t>Nigel Lamb</t>
  </si>
  <si>
    <t>Mark Grimes</t>
  </si>
  <si>
    <t>Thomas Chant</t>
  </si>
  <si>
    <t>A 3-4</t>
  </si>
  <si>
    <t>Matt Read</t>
  </si>
  <si>
    <t>Totals</t>
  </si>
  <si>
    <t>B 0-3</t>
  </si>
  <si>
    <t>A 0-4</t>
  </si>
  <si>
    <t>A 3-1</t>
  </si>
  <si>
    <t>A 2-3</t>
  </si>
  <si>
    <t>A 0-3</t>
  </si>
  <si>
    <t>Peri Yarrow</t>
  </si>
  <si>
    <t>Alan Ayres</t>
  </si>
  <si>
    <t>Ryan Gowans</t>
  </si>
  <si>
    <t>Terry Gowans</t>
  </si>
  <si>
    <t>Sean McMurray</t>
  </si>
  <si>
    <t>Caroline Carter</t>
  </si>
  <si>
    <t>Claire Whatley</t>
  </si>
  <si>
    <t>Legs</t>
  </si>
  <si>
    <t>Steve O Marah</t>
  </si>
  <si>
    <t>Graham Knight</t>
  </si>
  <si>
    <t>Avg</t>
  </si>
  <si>
    <t>Gwent</t>
  </si>
  <si>
    <t>Actual Avg</t>
  </si>
  <si>
    <t>Bonus Avg</t>
  </si>
  <si>
    <t>Team Avg</t>
  </si>
  <si>
    <t>Lee Edwardson</t>
  </si>
  <si>
    <t>Wendy Lamb</t>
  </si>
  <si>
    <t>Lisa Prowse</t>
  </si>
  <si>
    <t>A 0-0</t>
  </si>
  <si>
    <t>A Avg</t>
  </si>
  <si>
    <t>B Avg</t>
  </si>
  <si>
    <t>Matt Yarrow</t>
  </si>
  <si>
    <t>Durham (H)</t>
  </si>
  <si>
    <t>Score</t>
  </si>
  <si>
    <t>Hampshire (H)</t>
  </si>
  <si>
    <t>Surrey (A)</t>
  </si>
  <si>
    <t>Somerset (H)</t>
  </si>
  <si>
    <t>Staffordshire (A)</t>
  </si>
  <si>
    <t>Gwent (A)</t>
  </si>
  <si>
    <t>Devon (H)</t>
  </si>
  <si>
    <t>Cleveland (A)</t>
  </si>
  <si>
    <t>Oxfordshire (H)</t>
  </si>
  <si>
    <t>Daniel Perry</t>
  </si>
  <si>
    <t>County Rank</t>
  </si>
  <si>
    <t>Katie Mitchell</t>
  </si>
  <si>
    <t>Bryan Pearson</t>
  </si>
  <si>
    <t>Cathryn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</si>
</sst>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/>
      <bottom style="hair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109">
    <xf numFmtId="0" fontId="0" fillId="0" borderId="0" xfId="0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5" fillId="0" borderId="29" xfId="0" applyNumberFormat="1" applyFont="1" applyBorder="1" applyAlignment="1">
      <alignment horizontal="center"/>
    </xf>
    <xf numFmtId="0" fontId="5" fillId="0" borderId="30" xfId="0" applyNumberFormat="1" applyFon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0"/>
  <sheetViews>
    <sheetView showGridLines="0" showRowColHeaders="0" workbookViewId="0">
      <pane xSplit="13" ySplit="3" topLeftCell="AL4" activePane="bottomRight" state="frozen"/>
      <selection pane="topRight" activeCell="N1" sqref="N1"/>
      <selection pane="bottomLeft" activeCell="A4" sqref="A4"/>
      <selection pane="bottomRight"/>
    </sheetView>
  </sheetViews>
  <sheetFormatPr defaultRowHeight="15" x14ac:dyDescent="0.25"/>
  <cols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1" width="10.42578125" style="5" customWidth="1"/>
    <col min="42" max="42" width="10.140625" style="5" customWidth="1"/>
  </cols>
  <sheetData>
    <row r="1" spans="2:42" ht="15.75" thickBot="1" x14ac:dyDescent="0.3"/>
    <row r="2" spans="2:42" ht="16.5" thickTop="1" thickBot="1" x14ac:dyDescent="0.3">
      <c r="N2" s="106" t="s">
        <v>80</v>
      </c>
      <c r="O2" s="107"/>
      <c r="P2" s="108"/>
      <c r="Q2" s="106" t="s">
        <v>82</v>
      </c>
      <c r="R2" s="107"/>
      <c r="S2" s="108"/>
      <c r="T2" s="106" t="s">
        <v>83</v>
      </c>
      <c r="U2" s="107"/>
      <c r="V2" s="108"/>
      <c r="W2" s="106" t="s">
        <v>84</v>
      </c>
      <c r="X2" s="107"/>
      <c r="Y2" s="108"/>
      <c r="Z2" s="106" t="s">
        <v>85</v>
      </c>
      <c r="AA2" s="107"/>
      <c r="AB2" s="108"/>
      <c r="AC2" s="106" t="s">
        <v>86</v>
      </c>
      <c r="AD2" s="107"/>
      <c r="AE2" s="108"/>
      <c r="AF2" s="106" t="s">
        <v>87</v>
      </c>
      <c r="AG2" s="107"/>
      <c r="AH2" s="108"/>
      <c r="AI2" s="106" t="s">
        <v>88</v>
      </c>
      <c r="AJ2" s="107"/>
      <c r="AK2" s="108"/>
      <c r="AL2" s="106" t="s">
        <v>89</v>
      </c>
      <c r="AM2" s="107"/>
      <c r="AN2" s="108"/>
    </row>
    <row r="3" spans="2:42" ht="16.5" thickTop="1" thickBot="1" x14ac:dyDescent="0.3">
      <c r="B3" s="78" t="s">
        <v>91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65</v>
      </c>
      <c r="M3" s="46" t="s">
        <v>8</v>
      </c>
      <c r="N3" s="38" t="s">
        <v>81</v>
      </c>
      <c r="O3" s="36" t="s">
        <v>68</v>
      </c>
      <c r="P3" s="14" t="s">
        <v>6</v>
      </c>
      <c r="Q3" s="38" t="s">
        <v>81</v>
      </c>
      <c r="R3" s="36" t="s">
        <v>68</v>
      </c>
      <c r="S3" s="14" t="s">
        <v>6</v>
      </c>
      <c r="T3" s="38" t="s">
        <v>81</v>
      </c>
      <c r="U3" s="36" t="s">
        <v>68</v>
      </c>
      <c r="V3" s="37" t="s">
        <v>6</v>
      </c>
      <c r="W3" s="38" t="s">
        <v>81</v>
      </c>
      <c r="X3" s="36" t="s">
        <v>68</v>
      </c>
      <c r="Y3" s="14" t="s">
        <v>6</v>
      </c>
      <c r="Z3" s="38" t="s">
        <v>81</v>
      </c>
      <c r="AA3" s="36" t="s">
        <v>68</v>
      </c>
      <c r="AB3" s="37" t="s">
        <v>6</v>
      </c>
      <c r="AC3" s="38" t="s">
        <v>69</v>
      </c>
      <c r="AD3" s="36" t="s">
        <v>68</v>
      </c>
      <c r="AE3" s="37" t="s">
        <v>6</v>
      </c>
      <c r="AF3" s="38" t="s">
        <v>81</v>
      </c>
      <c r="AG3" s="36" t="s">
        <v>68</v>
      </c>
      <c r="AH3" s="37" t="s">
        <v>6</v>
      </c>
      <c r="AI3" s="38" t="s">
        <v>81</v>
      </c>
      <c r="AJ3" s="36" t="s">
        <v>68</v>
      </c>
      <c r="AK3" s="37" t="s">
        <v>6</v>
      </c>
      <c r="AL3" s="57" t="s">
        <v>81</v>
      </c>
      <c r="AM3" s="36" t="s">
        <v>68</v>
      </c>
      <c r="AN3" s="37" t="s">
        <v>6</v>
      </c>
      <c r="AO3" s="56" t="s">
        <v>70</v>
      </c>
      <c r="AP3" s="37" t="s">
        <v>71</v>
      </c>
    </row>
    <row r="4" spans="2:42" ht="15.75" thickTop="1" x14ac:dyDescent="0.25">
      <c r="B4" s="77">
        <v>1</v>
      </c>
      <c r="D4" s="50" t="s">
        <v>37</v>
      </c>
      <c r="E4" s="47">
        <f t="shared" ref="E4:E32" si="0">COUNT(O4,R4,U4,X4,AA4,AD4,AG4,AJ4,AM4)</f>
        <v>9</v>
      </c>
      <c r="F4" s="6">
        <f t="shared" ref="F4:F32" si="1">SUM(IF(AND((LEFT(N4,1)="A"),(MID(N4,3,1)="4")),1,0)+IF(AND((LEFT(Q4,1)="A"),(MID(Q4,3,1)="4")),1,0)+IF(AND((LEFT(T4,1)="A"),(MID(T4,3,1)="4")),1,0)+IF(AND((LEFT(W4,1)="A"),(MID(W4,3,1)="4")),1,0)+IF(AND((LEFT(Z4,1)="A"),(MID(Z4,3,1)="4")),1,0)+IF(AND((LEFT(AC4,1)="A"),(MID(AC4,3,1)="4")),1,0)+IF(AND((LEFT(AF4,1)="A"),(MID(AF4,3,1)="4")),1,0)+IF(AND((LEFT(AI4,1)="A"),(MID(AI4,3,1)="4")),1,0)+IF(AND((LEFT(AL4,1)="A"),(MID(AL4,3,1)="4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7</v>
      </c>
      <c r="G4" s="6">
        <f t="shared" ref="G4:G32" si="2">E4-F4</f>
        <v>2</v>
      </c>
      <c r="H4" s="6">
        <f t="shared" ref="H4:H32" si="3">SUM(MID(N4,3,1))+(MID(Q4,3,1)+(MID(T4,3,1)+(MID(W4,3,1)+(MID(Z4,3,1)+(MID(AC4,3,1)+(MID(AF4,3,1))+(MID(AI4,3,1))+(MID(AL4,3,1)))))))</f>
        <v>33</v>
      </c>
      <c r="I4" s="6">
        <f t="shared" ref="I4:I32" si="4">SUM(MID(N4,5,1))+(MID(Q4,5,1)+(MID(T4,5,1)+(MID(W4,5,1)+(MID(Z4,5,1)+(MID(AC4,5,1)+(MID(AF4,5,1))+(MID(AI4,5,1))+(MID(AL4,5,1)))))))</f>
        <v>13</v>
      </c>
      <c r="J4" s="13">
        <f t="shared" ref="J4:J32" si="5">SUM(P4,S4,V4,Y4,AB4,AE4,AH4,AK4,AN4)</f>
        <v>148.63999999999999</v>
      </c>
      <c r="K4" s="6">
        <v>7</v>
      </c>
      <c r="L4" s="6">
        <f t="shared" ref="L4:L32" si="6">H4+I4</f>
        <v>46</v>
      </c>
      <c r="M4" s="35">
        <f t="shared" ref="M4:M32" si="7">IF(ISERROR((J4)/L4),0,(J4)/L4)</f>
        <v>3.2313043478260868</v>
      </c>
      <c r="N4" s="66" t="s">
        <v>38</v>
      </c>
      <c r="O4" s="53">
        <v>26.35</v>
      </c>
      <c r="P4" s="43">
        <v>17.34</v>
      </c>
      <c r="Q4" s="73" t="s">
        <v>46</v>
      </c>
      <c r="R4" s="13">
        <v>28.27</v>
      </c>
      <c r="S4" s="43">
        <v>16.45</v>
      </c>
      <c r="T4" s="72" t="s">
        <v>40</v>
      </c>
      <c r="U4" s="13">
        <v>30</v>
      </c>
      <c r="V4" s="43">
        <v>20.57</v>
      </c>
      <c r="W4" s="72" t="s">
        <v>38</v>
      </c>
      <c r="X4" s="13">
        <v>30.48</v>
      </c>
      <c r="Y4" s="43">
        <v>16.72</v>
      </c>
      <c r="Z4" s="72" t="s">
        <v>42</v>
      </c>
      <c r="AA4" s="6">
        <v>34.549999999999997</v>
      </c>
      <c r="AB4" s="59">
        <v>14.25</v>
      </c>
      <c r="AC4" s="66" t="s">
        <v>38</v>
      </c>
      <c r="AD4" s="13">
        <v>25.52</v>
      </c>
      <c r="AE4" s="43">
        <v>15.46</v>
      </c>
      <c r="AF4" s="87" t="s">
        <v>42</v>
      </c>
      <c r="AG4" s="6">
        <v>30.83</v>
      </c>
      <c r="AH4" s="43">
        <v>13.06</v>
      </c>
      <c r="AI4" s="65" t="s">
        <v>50</v>
      </c>
      <c r="AJ4" s="13">
        <v>26.5</v>
      </c>
      <c r="AK4" s="43">
        <v>21.73</v>
      </c>
      <c r="AL4" s="101" t="s">
        <v>42</v>
      </c>
      <c r="AM4" s="13">
        <v>26.72</v>
      </c>
      <c r="AN4" s="43">
        <v>13.06</v>
      </c>
      <c r="AO4" s="53">
        <f t="shared" ref="AO4:AO32" si="8">IF(ISERROR(AVERAGE(O4,R4,U4,X4,AA4,AD4,AG4,AJ4,AM4)),0,(AVERAGE(O4,R4,U4,X4,AA4,AD4,AG4,AJ4,AM4)))</f>
        <v>28.802222222222227</v>
      </c>
      <c r="AP4" s="43">
        <f t="shared" ref="AP4:AP32" si="9">AO4+F4</f>
        <v>35.802222222222227</v>
      </c>
    </row>
    <row r="5" spans="2:42" x14ac:dyDescent="0.25">
      <c r="B5" s="75">
        <v>2</v>
      </c>
      <c r="D5" s="51" t="s">
        <v>47</v>
      </c>
      <c r="E5" s="48">
        <f t="shared" si="0"/>
        <v>9</v>
      </c>
      <c r="F5" s="7">
        <f t="shared" si="1"/>
        <v>6</v>
      </c>
      <c r="G5" s="7">
        <f t="shared" si="2"/>
        <v>3</v>
      </c>
      <c r="H5" s="7">
        <f t="shared" si="3"/>
        <v>27</v>
      </c>
      <c r="I5" s="7">
        <f t="shared" si="4"/>
        <v>21</v>
      </c>
      <c r="J5" s="1">
        <f t="shared" si="5"/>
        <v>102.85999999999999</v>
      </c>
      <c r="K5" s="7">
        <v>5</v>
      </c>
      <c r="L5" s="7">
        <f t="shared" si="6"/>
        <v>48</v>
      </c>
      <c r="M5" s="35">
        <f t="shared" si="7"/>
        <v>2.1429166666666664</v>
      </c>
      <c r="N5" s="68" t="s">
        <v>36</v>
      </c>
      <c r="O5" s="54">
        <v>26.86</v>
      </c>
      <c r="P5" s="2">
        <v>16.84</v>
      </c>
      <c r="Q5" s="71" t="s">
        <v>38</v>
      </c>
      <c r="R5" s="1">
        <v>27.52</v>
      </c>
      <c r="S5" s="2">
        <v>13.27</v>
      </c>
      <c r="T5" s="68" t="s">
        <v>40</v>
      </c>
      <c r="U5" s="1">
        <v>27.59</v>
      </c>
      <c r="V5" s="2">
        <v>14.82</v>
      </c>
      <c r="W5" s="68" t="s">
        <v>36</v>
      </c>
      <c r="X5" s="1">
        <v>23.16</v>
      </c>
      <c r="Y5" s="2">
        <v>13.12</v>
      </c>
      <c r="Z5" s="68" t="s">
        <v>42</v>
      </c>
      <c r="AA5" s="7">
        <v>26.03</v>
      </c>
      <c r="AB5" s="61">
        <v>9.2100000000000009</v>
      </c>
      <c r="AC5" s="67" t="s">
        <v>44</v>
      </c>
      <c r="AD5" s="1">
        <v>24.44</v>
      </c>
      <c r="AE5" s="2">
        <v>8.25</v>
      </c>
      <c r="AF5" s="67" t="s">
        <v>46</v>
      </c>
      <c r="AG5" s="7">
        <v>26.62</v>
      </c>
      <c r="AH5" s="2">
        <v>12.3</v>
      </c>
      <c r="AI5" s="40" t="s">
        <v>42</v>
      </c>
      <c r="AJ5" s="1">
        <v>27.83</v>
      </c>
      <c r="AK5" s="2">
        <v>10.8</v>
      </c>
      <c r="AL5" s="97" t="s">
        <v>54</v>
      </c>
      <c r="AM5" s="1">
        <v>21.99</v>
      </c>
      <c r="AN5" s="2">
        <v>4.25</v>
      </c>
      <c r="AO5" s="54">
        <f t="shared" si="8"/>
        <v>25.782222222222224</v>
      </c>
      <c r="AP5" s="74">
        <f t="shared" si="9"/>
        <v>31.782222222222224</v>
      </c>
    </row>
    <row r="6" spans="2:42" x14ac:dyDescent="0.25">
      <c r="B6" s="75">
        <v>3</v>
      </c>
      <c r="D6" s="51" t="s">
        <v>51</v>
      </c>
      <c r="E6" s="48">
        <f t="shared" si="0"/>
        <v>9</v>
      </c>
      <c r="F6" s="7">
        <f t="shared" si="1"/>
        <v>6</v>
      </c>
      <c r="G6" s="7">
        <f t="shared" si="2"/>
        <v>3</v>
      </c>
      <c r="H6" s="7">
        <f t="shared" si="3"/>
        <v>26</v>
      </c>
      <c r="I6" s="7">
        <f t="shared" si="4"/>
        <v>21</v>
      </c>
      <c r="J6" s="1">
        <f t="shared" si="5"/>
        <v>104.81</v>
      </c>
      <c r="K6" s="7">
        <v>4</v>
      </c>
      <c r="L6" s="7">
        <f t="shared" si="6"/>
        <v>47</v>
      </c>
      <c r="M6" s="35">
        <f t="shared" si="7"/>
        <v>2.23</v>
      </c>
      <c r="N6" s="67" t="s">
        <v>54</v>
      </c>
      <c r="O6" s="54">
        <v>24.22</v>
      </c>
      <c r="P6" s="2">
        <v>5.94</v>
      </c>
      <c r="Q6" s="68" t="s">
        <v>36</v>
      </c>
      <c r="R6" s="1">
        <v>25.33</v>
      </c>
      <c r="S6" s="2">
        <v>18.2</v>
      </c>
      <c r="T6" s="67" t="s">
        <v>54</v>
      </c>
      <c r="U6" s="1">
        <v>22.2</v>
      </c>
      <c r="V6" s="2">
        <v>4.4000000000000004</v>
      </c>
      <c r="W6" s="67" t="s">
        <v>46</v>
      </c>
      <c r="X6" s="1">
        <v>25.94</v>
      </c>
      <c r="Y6" s="2">
        <v>12.81</v>
      </c>
      <c r="Z6" s="88" t="s">
        <v>38</v>
      </c>
      <c r="AA6" s="7">
        <v>23.81</v>
      </c>
      <c r="AB6" s="61">
        <v>10.86</v>
      </c>
      <c r="AC6" s="96" t="s">
        <v>38</v>
      </c>
      <c r="AD6" s="1">
        <v>26.38</v>
      </c>
      <c r="AE6" s="2">
        <v>13.63</v>
      </c>
      <c r="AF6" s="88" t="s">
        <v>42</v>
      </c>
      <c r="AG6" s="7">
        <v>30.36</v>
      </c>
      <c r="AH6" s="2">
        <v>11.61</v>
      </c>
      <c r="AI6" s="39" t="s">
        <v>36</v>
      </c>
      <c r="AJ6" s="1">
        <v>25.7</v>
      </c>
      <c r="AK6" s="2">
        <v>13.35</v>
      </c>
      <c r="AL6" s="100" t="s">
        <v>38</v>
      </c>
      <c r="AM6" s="1">
        <v>27.31</v>
      </c>
      <c r="AN6" s="2">
        <v>14.01</v>
      </c>
      <c r="AO6" s="54">
        <f t="shared" si="8"/>
        <v>25.694444444444443</v>
      </c>
      <c r="AP6" s="2">
        <f t="shared" si="9"/>
        <v>31.694444444444443</v>
      </c>
    </row>
    <row r="7" spans="2:42" x14ac:dyDescent="0.25">
      <c r="B7" s="75">
        <v>4</v>
      </c>
      <c r="D7" s="51" t="s">
        <v>28</v>
      </c>
      <c r="E7" s="48">
        <f t="shared" si="0"/>
        <v>9</v>
      </c>
      <c r="F7" s="7">
        <f t="shared" si="1"/>
        <v>7</v>
      </c>
      <c r="G7" s="7">
        <f t="shared" si="2"/>
        <v>2</v>
      </c>
      <c r="H7" s="7">
        <f t="shared" si="3"/>
        <v>22</v>
      </c>
      <c r="I7" s="7">
        <f t="shared" si="4"/>
        <v>14</v>
      </c>
      <c r="J7" s="1">
        <f t="shared" si="5"/>
        <v>75.679999999999993</v>
      </c>
      <c r="K7" s="7">
        <v>1</v>
      </c>
      <c r="L7" s="7">
        <f t="shared" si="6"/>
        <v>36</v>
      </c>
      <c r="M7" s="35">
        <f t="shared" si="7"/>
        <v>2.1022222222222222</v>
      </c>
      <c r="N7" s="68" t="s">
        <v>31</v>
      </c>
      <c r="O7" s="54">
        <v>26.51</v>
      </c>
      <c r="P7" s="2">
        <v>9.4</v>
      </c>
      <c r="Q7" s="68" t="s">
        <v>19</v>
      </c>
      <c r="R7" s="1">
        <v>23.17</v>
      </c>
      <c r="S7" s="2">
        <v>10.46</v>
      </c>
      <c r="T7" s="68" t="s">
        <v>31</v>
      </c>
      <c r="U7" s="1">
        <v>23.15</v>
      </c>
      <c r="V7" s="2">
        <v>6.4</v>
      </c>
      <c r="W7" s="68" t="s">
        <v>19</v>
      </c>
      <c r="X7" s="1">
        <v>25.2</v>
      </c>
      <c r="Y7" s="2">
        <v>11.85</v>
      </c>
      <c r="Z7" s="68" t="s">
        <v>20</v>
      </c>
      <c r="AA7" s="7">
        <v>27.33</v>
      </c>
      <c r="AB7" s="61">
        <v>9.6199999999999992</v>
      </c>
      <c r="AC7" s="67" t="s">
        <v>53</v>
      </c>
      <c r="AD7" s="1">
        <v>22.38</v>
      </c>
      <c r="AE7" s="2">
        <v>5.65</v>
      </c>
      <c r="AF7" s="67" t="s">
        <v>24</v>
      </c>
      <c r="AG7" s="7">
        <v>22.95</v>
      </c>
      <c r="AH7" s="2">
        <v>5.25</v>
      </c>
      <c r="AI7" s="40" t="s">
        <v>20</v>
      </c>
      <c r="AJ7" s="1">
        <v>23.86</v>
      </c>
      <c r="AK7" s="2">
        <v>6.77</v>
      </c>
      <c r="AL7" s="99" t="s">
        <v>19</v>
      </c>
      <c r="AM7" s="1">
        <v>24.05</v>
      </c>
      <c r="AN7" s="2">
        <v>10.28</v>
      </c>
      <c r="AO7" s="54">
        <f t="shared" si="8"/>
        <v>24.288888888888891</v>
      </c>
      <c r="AP7" s="2">
        <f t="shared" si="9"/>
        <v>31.288888888888891</v>
      </c>
    </row>
    <row r="8" spans="2:42" x14ac:dyDescent="0.25">
      <c r="B8" s="75">
        <v>5</v>
      </c>
      <c r="D8" s="51" t="s">
        <v>45</v>
      </c>
      <c r="E8" s="48">
        <f t="shared" si="0"/>
        <v>9</v>
      </c>
      <c r="F8" s="7">
        <f t="shared" si="1"/>
        <v>6</v>
      </c>
      <c r="G8" s="7">
        <f t="shared" si="2"/>
        <v>3</v>
      </c>
      <c r="H8" s="7">
        <f t="shared" si="3"/>
        <v>27</v>
      </c>
      <c r="I8" s="7">
        <f t="shared" si="4"/>
        <v>20</v>
      </c>
      <c r="J8" s="1">
        <f t="shared" si="5"/>
        <v>101.11</v>
      </c>
      <c r="K8" s="7">
        <v>3</v>
      </c>
      <c r="L8" s="7">
        <f t="shared" si="6"/>
        <v>47</v>
      </c>
      <c r="M8" s="35">
        <f t="shared" si="7"/>
        <v>2.1512765957446809</v>
      </c>
      <c r="N8" s="68" t="s">
        <v>31</v>
      </c>
      <c r="O8" s="54">
        <v>23.8</v>
      </c>
      <c r="P8" s="2">
        <v>6.75</v>
      </c>
      <c r="Q8" s="68" t="s">
        <v>19</v>
      </c>
      <c r="R8" s="1">
        <v>27.04</v>
      </c>
      <c r="S8" s="2">
        <v>11.74</v>
      </c>
      <c r="T8" s="67" t="s">
        <v>18</v>
      </c>
      <c r="U8" s="1">
        <v>23.51</v>
      </c>
      <c r="V8" s="2">
        <v>8.44</v>
      </c>
      <c r="W8" s="68" t="s">
        <v>20</v>
      </c>
      <c r="X8" s="1">
        <v>25.47</v>
      </c>
      <c r="Y8" s="2">
        <v>4.8</v>
      </c>
      <c r="Z8" s="88" t="s">
        <v>40</v>
      </c>
      <c r="AA8" s="7">
        <v>26.02</v>
      </c>
      <c r="AB8" s="61">
        <v>16.09</v>
      </c>
      <c r="AC8" s="92" t="s">
        <v>46</v>
      </c>
      <c r="AD8" s="1">
        <v>23.38</v>
      </c>
      <c r="AE8" s="2">
        <v>7.05</v>
      </c>
      <c r="AF8" s="88" t="s">
        <v>40</v>
      </c>
      <c r="AG8" s="7">
        <v>25.38</v>
      </c>
      <c r="AH8" s="2">
        <v>15.86</v>
      </c>
      <c r="AI8" s="39" t="s">
        <v>40</v>
      </c>
      <c r="AJ8" s="1">
        <v>25.84</v>
      </c>
      <c r="AK8" s="2">
        <v>15.93</v>
      </c>
      <c r="AL8" s="98" t="s">
        <v>46</v>
      </c>
      <c r="AM8" s="1">
        <v>26.17</v>
      </c>
      <c r="AN8" s="2">
        <v>14.45</v>
      </c>
      <c r="AO8" s="54">
        <f t="shared" si="8"/>
        <v>25.178888888888892</v>
      </c>
      <c r="AP8" s="2">
        <f t="shared" si="9"/>
        <v>31.178888888888892</v>
      </c>
    </row>
    <row r="9" spans="2:42" x14ac:dyDescent="0.25">
      <c r="B9" s="75">
        <v>6</v>
      </c>
      <c r="D9" s="51" t="s">
        <v>73</v>
      </c>
      <c r="E9" s="48">
        <f t="shared" si="0"/>
        <v>6</v>
      </c>
      <c r="F9" s="7">
        <f t="shared" si="1"/>
        <v>6</v>
      </c>
      <c r="G9" s="7">
        <f t="shared" si="2"/>
        <v>0</v>
      </c>
      <c r="H9" s="7">
        <f t="shared" si="3"/>
        <v>19</v>
      </c>
      <c r="I9" s="7">
        <f t="shared" si="4"/>
        <v>6</v>
      </c>
      <c r="J9" s="1">
        <f t="shared" si="5"/>
        <v>61.620000000000005</v>
      </c>
      <c r="K9" s="7"/>
      <c r="L9" s="7">
        <f t="shared" si="6"/>
        <v>25</v>
      </c>
      <c r="M9" s="35">
        <f t="shared" si="7"/>
        <v>2.4648000000000003</v>
      </c>
      <c r="N9" s="40" t="s">
        <v>76</v>
      </c>
      <c r="O9" s="54"/>
      <c r="P9" s="2"/>
      <c r="Q9" s="40" t="s">
        <v>76</v>
      </c>
      <c r="R9" s="1"/>
      <c r="S9" s="2"/>
      <c r="T9" s="68" t="s">
        <v>76</v>
      </c>
      <c r="U9" s="1"/>
      <c r="V9" s="2"/>
      <c r="W9" s="68" t="s">
        <v>20</v>
      </c>
      <c r="X9" s="1">
        <v>22.77</v>
      </c>
      <c r="Y9" s="2">
        <v>6.57</v>
      </c>
      <c r="Z9" s="68" t="s">
        <v>31</v>
      </c>
      <c r="AA9" s="7">
        <v>25.51</v>
      </c>
      <c r="AB9" s="61">
        <v>10.17</v>
      </c>
      <c r="AC9" s="86" t="s">
        <v>31</v>
      </c>
      <c r="AD9" s="1">
        <v>27.39</v>
      </c>
      <c r="AE9" s="2">
        <v>8.84</v>
      </c>
      <c r="AF9" s="86" t="s">
        <v>19</v>
      </c>
      <c r="AG9" s="7">
        <v>25.53</v>
      </c>
      <c r="AH9" s="2">
        <v>11.6</v>
      </c>
      <c r="AI9" s="40" t="s">
        <v>19</v>
      </c>
      <c r="AJ9" s="1">
        <v>21.72</v>
      </c>
      <c r="AK9" s="2">
        <v>12.06</v>
      </c>
      <c r="AL9" s="102" t="s">
        <v>42</v>
      </c>
      <c r="AM9" s="1">
        <v>27.83</v>
      </c>
      <c r="AN9" s="2">
        <v>12.38</v>
      </c>
      <c r="AO9" s="54">
        <f t="shared" si="8"/>
        <v>25.125</v>
      </c>
      <c r="AP9" s="2">
        <f t="shared" si="9"/>
        <v>31.125</v>
      </c>
    </row>
    <row r="10" spans="2:42" x14ac:dyDescent="0.25">
      <c r="B10" s="75">
        <v>7</v>
      </c>
      <c r="D10" s="51" t="s">
        <v>62</v>
      </c>
      <c r="E10" s="48">
        <f t="shared" si="0"/>
        <v>9</v>
      </c>
      <c r="F10" s="7">
        <f t="shared" si="1"/>
        <v>6</v>
      </c>
      <c r="G10" s="7">
        <f t="shared" si="2"/>
        <v>3</v>
      </c>
      <c r="H10" s="7">
        <f t="shared" si="3"/>
        <v>25</v>
      </c>
      <c r="I10" s="7">
        <f t="shared" si="4"/>
        <v>19</v>
      </c>
      <c r="J10" s="1">
        <f t="shared" si="5"/>
        <v>82.52000000000001</v>
      </c>
      <c r="K10" s="7">
        <v>3</v>
      </c>
      <c r="L10" s="7">
        <f t="shared" si="6"/>
        <v>44</v>
      </c>
      <c r="M10" s="35">
        <f t="shared" si="7"/>
        <v>1.8754545454545457</v>
      </c>
      <c r="N10" s="67" t="s">
        <v>18</v>
      </c>
      <c r="O10" s="54">
        <v>24.5</v>
      </c>
      <c r="P10" s="2">
        <v>9.9499999999999993</v>
      </c>
      <c r="Q10" s="68" t="s">
        <v>31</v>
      </c>
      <c r="R10" s="1">
        <v>23.88</v>
      </c>
      <c r="S10" s="2">
        <v>15.94</v>
      </c>
      <c r="T10" s="68" t="s">
        <v>31</v>
      </c>
      <c r="U10" s="1">
        <v>21.84</v>
      </c>
      <c r="V10" s="2">
        <v>4.53</v>
      </c>
      <c r="W10" s="71" t="s">
        <v>20</v>
      </c>
      <c r="X10" s="1">
        <v>28.36</v>
      </c>
      <c r="Y10" s="2">
        <v>6.8</v>
      </c>
      <c r="Z10" s="88" t="s">
        <v>19</v>
      </c>
      <c r="AA10" s="7">
        <v>22.01</v>
      </c>
      <c r="AB10" s="61">
        <v>9.85</v>
      </c>
      <c r="AC10" s="88" t="s">
        <v>31</v>
      </c>
      <c r="AD10" s="1">
        <v>26.68</v>
      </c>
      <c r="AE10" s="2">
        <v>5.81</v>
      </c>
      <c r="AF10" s="88" t="s">
        <v>36</v>
      </c>
      <c r="AG10" s="7">
        <v>22.92</v>
      </c>
      <c r="AH10" s="2">
        <v>8.68</v>
      </c>
      <c r="AI10" s="39" t="s">
        <v>44</v>
      </c>
      <c r="AJ10" s="1">
        <v>25.35</v>
      </c>
      <c r="AK10" s="2">
        <v>11.64</v>
      </c>
      <c r="AL10" s="98" t="s">
        <v>50</v>
      </c>
      <c r="AM10" s="1">
        <v>25.34</v>
      </c>
      <c r="AN10" s="2">
        <v>9.32</v>
      </c>
      <c r="AO10" s="54">
        <f t="shared" si="8"/>
        <v>24.542222222222222</v>
      </c>
      <c r="AP10" s="2">
        <f t="shared" si="9"/>
        <v>30.542222222222222</v>
      </c>
    </row>
    <row r="11" spans="2:42" x14ac:dyDescent="0.25">
      <c r="B11" s="75">
        <v>8</v>
      </c>
      <c r="D11" s="51" t="s">
        <v>32</v>
      </c>
      <c r="E11" s="48">
        <f t="shared" si="0"/>
        <v>9</v>
      </c>
      <c r="F11" s="7">
        <f t="shared" si="1"/>
        <v>7</v>
      </c>
      <c r="G11" s="7">
        <f t="shared" si="2"/>
        <v>2</v>
      </c>
      <c r="H11" s="7">
        <f t="shared" si="3"/>
        <v>22</v>
      </c>
      <c r="I11" s="7">
        <f t="shared" si="4"/>
        <v>12</v>
      </c>
      <c r="J11" s="1">
        <f t="shared" si="5"/>
        <v>73.680000000000007</v>
      </c>
      <c r="K11" s="7">
        <v>1</v>
      </c>
      <c r="L11" s="7">
        <f t="shared" si="6"/>
        <v>34</v>
      </c>
      <c r="M11" s="35">
        <f t="shared" si="7"/>
        <v>2.1670588235294121</v>
      </c>
      <c r="N11" s="68" t="s">
        <v>31</v>
      </c>
      <c r="O11" s="54">
        <v>25.46</v>
      </c>
      <c r="P11" s="2">
        <v>9.6</v>
      </c>
      <c r="Q11" s="68" t="s">
        <v>19</v>
      </c>
      <c r="R11" s="1">
        <v>22.55</v>
      </c>
      <c r="S11" s="2">
        <v>8.99</v>
      </c>
      <c r="T11" s="68" t="s">
        <v>20</v>
      </c>
      <c r="U11" s="1">
        <v>22.77</v>
      </c>
      <c r="V11" s="2">
        <v>5.4</v>
      </c>
      <c r="W11" s="67" t="s">
        <v>53</v>
      </c>
      <c r="X11" s="1">
        <v>24.2</v>
      </c>
      <c r="Y11" s="2">
        <v>7.4</v>
      </c>
      <c r="Z11" s="68" t="s">
        <v>20</v>
      </c>
      <c r="AA11" s="7">
        <v>25.91</v>
      </c>
      <c r="AB11" s="61">
        <v>6.34</v>
      </c>
      <c r="AC11" s="68" t="s">
        <v>31</v>
      </c>
      <c r="AD11" s="1">
        <v>25.51</v>
      </c>
      <c r="AE11" s="2">
        <v>12.03</v>
      </c>
      <c r="AF11" s="67" t="s">
        <v>24</v>
      </c>
      <c r="AG11" s="7">
        <v>20.51</v>
      </c>
      <c r="AH11" s="2">
        <v>7.75</v>
      </c>
      <c r="AI11" s="40" t="s">
        <v>31</v>
      </c>
      <c r="AJ11" s="1">
        <v>25.23</v>
      </c>
      <c r="AK11" s="2">
        <v>8.85</v>
      </c>
      <c r="AL11" s="99" t="s">
        <v>31</v>
      </c>
      <c r="AM11" s="1">
        <v>18.71</v>
      </c>
      <c r="AN11" s="2">
        <v>7.32</v>
      </c>
      <c r="AO11" s="54">
        <f t="shared" si="8"/>
        <v>23.427777777777777</v>
      </c>
      <c r="AP11" s="2">
        <f t="shared" si="9"/>
        <v>30.427777777777777</v>
      </c>
    </row>
    <row r="12" spans="2:42" x14ac:dyDescent="0.25">
      <c r="B12" s="75">
        <v>9</v>
      </c>
      <c r="D12" s="51" t="s">
        <v>34</v>
      </c>
      <c r="E12" s="48">
        <f t="shared" si="0"/>
        <v>9</v>
      </c>
      <c r="F12" s="7">
        <f t="shared" si="1"/>
        <v>6</v>
      </c>
      <c r="G12" s="7">
        <f t="shared" si="2"/>
        <v>3</v>
      </c>
      <c r="H12" s="7">
        <f t="shared" si="3"/>
        <v>23</v>
      </c>
      <c r="I12" s="7">
        <f t="shared" si="4"/>
        <v>20</v>
      </c>
      <c r="J12" s="1">
        <f t="shared" si="5"/>
        <v>79.860000000000014</v>
      </c>
      <c r="K12" s="7">
        <v>4</v>
      </c>
      <c r="L12" s="7">
        <f t="shared" si="6"/>
        <v>43</v>
      </c>
      <c r="M12" s="35">
        <f t="shared" si="7"/>
        <v>1.8572093023255818</v>
      </c>
      <c r="N12" s="68" t="s">
        <v>31</v>
      </c>
      <c r="O12" s="54">
        <v>22.77</v>
      </c>
      <c r="P12" s="2">
        <v>4</v>
      </c>
      <c r="Q12" s="68" t="s">
        <v>31</v>
      </c>
      <c r="R12" s="1">
        <v>24.26</v>
      </c>
      <c r="S12" s="2">
        <v>6.8</v>
      </c>
      <c r="T12" s="71" t="s">
        <v>31</v>
      </c>
      <c r="U12" s="1">
        <v>26.11</v>
      </c>
      <c r="V12" s="2">
        <v>5.4</v>
      </c>
      <c r="W12" s="68" t="s">
        <v>38</v>
      </c>
      <c r="X12" s="1">
        <v>26.96</v>
      </c>
      <c r="Y12" s="2">
        <v>14.34</v>
      </c>
      <c r="Z12" s="92" t="s">
        <v>46</v>
      </c>
      <c r="AA12" s="7">
        <v>22.06</v>
      </c>
      <c r="AB12" s="61">
        <v>7.65</v>
      </c>
      <c r="AC12" s="92" t="s">
        <v>54</v>
      </c>
      <c r="AD12" s="1">
        <v>26.24</v>
      </c>
      <c r="AE12" s="2">
        <v>7.94</v>
      </c>
      <c r="AF12" s="88" t="s">
        <v>38</v>
      </c>
      <c r="AG12" s="7">
        <v>25.22</v>
      </c>
      <c r="AH12" s="2">
        <v>10.92</v>
      </c>
      <c r="AI12" s="39" t="s">
        <v>54</v>
      </c>
      <c r="AJ12" s="1">
        <v>21.32</v>
      </c>
      <c r="AK12" s="2">
        <v>4.5599999999999996</v>
      </c>
      <c r="AL12" s="100" t="s">
        <v>36</v>
      </c>
      <c r="AM12" s="1">
        <v>24.16</v>
      </c>
      <c r="AN12" s="2">
        <v>18.25</v>
      </c>
      <c r="AO12" s="54">
        <f t="shared" si="8"/>
        <v>24.344444444444445</v>
      </c>
      <c r="AP12" s="2">
        <f t="shared" si="9"/>
        <v>30.344444444444445</v>
      </c>
    </row>
    <row r="13" spans="2:42" x14ac:dyDescent="0.25">
      <c r="B13" s="75">
        <v>10</v>
      </c>
      <c r="D13" s="51" t="s">
        <v>60</v>
      </c>
      <c r="E13" s="48">
        <f t="shared" si="0"/>
        <v>9</v>
      </c>
      <c r="F13" s="7">
        <f t="shared" si="1"/>
        <v>5</v>
      </c>
      <c r="G13" s="7">
        <f t="shared" si="2"/>
        <v>4</v>
      </c>
      <c r="H13" s="7">
        <f t="shared" si="3"/>
        <v>26</v>
      </c>
      <c r="I13" s="7">
        <f t="shared" si="4"/>
        <v>27</v>
      </c>
      <c r="J13" s="1">
        <f t="shared" si="5"/>
        <v>100.69999999999999</v>
      </c>
      <c r="K13" s="7">
        <v>3</v>
      </c>
      <c r="L13" s="7">
        <f t="shared" si="6"/>
        <v>53</v>
      </c>
      <c r="M13" s="35">
        <f t="shared" si="7"/>
        <v>1.8999999999999997</v>
      </c>
      <c r="N13" s="68" t="s">
        <v>36</v>
      </c>
      <c r="O13" s="54">
        <v>26.08</v>
      </c>
      <c r="P13" s="2">
        <v>13.26</v>
      </c>
      <c r="Q13" s="67" t="s">
        <v>44</v>
      </c>
      <c r="R13" s="1">
        <v>23.17</v>
      </c>
      <c r="S13" s="2">
        <v>10.08</v>
      </c>
      <c r="T13" s="68" t="s">
        <v>40</v>
      </c>
      <c r="U13" s="1">
        <v>23.06</v>
      </c>
      <c r="V13" s="2">
        <v>11.02</v>
      </c>
      <c r="W13" s="68" t="s">
        <v>40</v>
      </c>
      <c r="X13" s="1">
        <v>21.15</v>
      </c>
      <c r="Y13" s="2">
        <v>11.69</v>
      </c>
      <c r="Z13" s="68" t="s">
        <v>40</v>
      </c>
      <c r="AA13" s="7">
        <v>25.83</v>
      </c>
      <c r="AB13" s="61">
        <v>9.44</v>
      </c>
      <c r="AC13" s="67" t="s">
        <v>54</v>
      </c>
      <c r="AD13" s="1">
        <v>25.94</v>
      </c>
      <c r="AE13" s="2">
        <v>6.4</v>
      </c>
      <c r="AF13" s="67" t="s">
        <v>46</v>
      </c>
      <c r="AG13" s="7">
        <v>28.83</v>
      </c>
      <c r="AH13" s="2">
        <v>14.64</v>
      </c>
      <c r="AI13" s="40" t="s">
        <v>50</v>
      </c>
      <c r="AJ13" s="1">
        <v>25.99</v>
      </c>
      <c r="AK13" s="2">
        <v>10.38</v>
      </c>
      <c r="AL13" s="99" t="s">
        <v>40</v>
      </c>
      <c r="AM13" s="1">
        <v>25.75</v>
      </c>
      <c r="AN13" s="2">
        <v>13.79</v>
      </c>
      <c r="AO13" s="54">
        <f t="shared" si="8"/>
        <v>25.088888888888889</v>
      </c>
      <c r="AP13" s="2">
        <f t="shared" si="9"/>
        <v>30.088888888888889</v>
      </c>
    </row>
    <row r="14" spans="2:42" x14ac:dyDescent="0.25">
      <c r="B14" s="75">
        <v>11</v>
      </c>
      <c r="D14" s="51" t="s">
        <v>39</v>
      </c>
      <c r="E14" s="48">
        <f t="shared" si="0"/>
        <v>9</v>
      </c>
      <c r="F14" s="7">
        <f t="shared" si="1"/>
        <v>6</v>
      </c>
      <c r="G14" s="7">
        <f t="shared" si="2"/>
        <v>3</v>
      </c>
      <c r="H14" s="7">
        <f t="shared" si="3"/>
        <v>32</v>
      </c>
      <c r="I14" s="7">
        <f t="shared" si="4"/>
        <v>25</v>
      </c>
      <c r="J14" s="1">
        <f t="shared" si="5"/>
        <v>108.08000000000001</v>
      </c>
      <c r="K14" s="7">
        <v>2</v>
      </c>
      <c r="L14" s="7">
        <f t="shared" si="6"/>
        <v>57</v>
      </c>
      <c r="M14" s="35">
        <f t="shared" si="7"/>
        <v>1.8961403508771932</v>
      </c>
      <c r="N14" s="67" t="s">
        <v>50</v>
      </c>
      <c r="O14" s="54">
        <v>24.81</v>
      </c>
      <c r="P14" s="2">
        <v>15.82</v>
      </c>
      <c r="Q14" s="68" t="s">
        <v>38</v>
      </c>
      <c r="R14" s="1">
        <v>22.91</v>
      </c>
      <c r="S14" s="2">
        <v>8.4</v>
      </c>
      <c r="T14" s="67" t="s">
        <v>46</v>
      </c>
      <c r="U14" s="1">
        <v>22.8</v>
      </c>
      <c r="V14" s="2">
        <v>7.2</v>
      </c>
      <c r="W14" s="68" t="s">
        <v>36</v>
      </c>
      <c r="X14" s="1">
        <v>22.42</v>
      </c>
      <c r="Y14" s="2">
        <v>13.37</v>
      </c>
      <c r="Z14" s="88" t="s">
        <v>36</v>
      </c>
      <c r="AA14" s="7">
        <v>27.19</v>
      </c>
      <c r="AB14" s="61">
        <v>17.8</v>
      </c>
      <c r="AC14" s="88" t="s">
        <v>40</v>
      </c>
      <c r="AD14" s="1">
        <v>25.49</v>
      </c>
      <c r="AE14" s="2">
        <v>15.05</v>
      </c>
      <c r="AF14" s="88" t="s">
        <v>40</v>
      </c>
      <c r="AG14" s="7">
        <v>23.69</v>
      </c>
      <c r="AH14" s="2">
        <v>10.98</v>
      </c>
      <c r="AI14" s="39" t="s">
        <v>50</v>
      </c>
      <c r="AJ14" s="1">
        <v>21.36</v>
      </c>
      <c r="AK14" s="2">
        <v>9.01</v>
      </c>
      <c r="AL14" s="100" t="s">
        <v>40</v>
      </c>
      <c r="AM14" s="1">
        <v>22.22</v>
      </c>
      <c r="AN14" s="2">
        <v>10.45</v>
      </c>
      <c r="AO14" s="54">
        <f t="shared" si="8"/>
        <v>23.654444444444447</v>
      </c>
      <c r="AP14" s="2">
        <f t="shared" si="9"/>
        <v>29.654444444444447</v>
      </c>
    </row>
    <row r="15" spans="2:42" x14ac:dyDescent="0.25">
      <c r="B15" s="75">
        <v>12</v>
      </c>
      <c r="D15" s="51" t="s">
        <v>49</v>
      </c>
      <c r="E15" s="48">
        <f t="shared" si="0"/>
        <v>9</v>
      </c>
      <c r="F15" s="7">
        <f t="shared" si="1"/>
        <v>5</v>
      </c>
      <c r="G15" s="7">
        <f t="shared" si="2"/>
        <v>4</v>
      </c>
      <c r="H15" s="7">
        <f t="shared" si="3"/>
        <v>27</v>
      </c>
      <c r="I15" s="7">
        <f t="shared" si="4"/>
        <v>26</v>
      </c>
      <c r="J15" s="1">
        <f t="shared" si="5"/>
        <v>89.32</v>
      </c>
      <c r="K15" s="7">
        <v>1</v>
      </c>
      <c r="L15" s="7">
        <f t="shared" si="6"/>
        <v>53</v>
      </c>
      <c r="M15" s="35">
        <f t="shared" si="7"/>
        <v>1.6852830188679244</v>
      </c>
      <c r="N15" s="68" t="s">
        <v>42</v>
      </c>
      <c r="O15" s="54">
        <v>22.02</v>
      </c>
      <c r="P15" s="2">
        <v>8</v>
      </c>
      <c r="Q15" s="67" t="s">
        <v>50</v>
      </c>
      <c r="R15" s="1">
        <v>24.31</v>
      </c>
      <c r="S15" s="2">
        <v>11.52</v>
      </c>
      <c r="T15" s="67" t="s">
        <v>44</v>
      </c>
      <c r="U15" s="1">
        <v>27.21</v>
      </c>
      <c r="V15" s="2">
        <v>10.36</v>
      </c>
      <c r="W15" s="68" t="s">
        <v>40</v>
      </c>
      <c r="X15" s="1">
        <v>21.1</v>
      </c>
      <c r="Y15" s="2">
        <v>7.14</v>
      </c>
      <c r="Z15" s="67" t="s">
        <v>50</v>
      </c>
      <c r="AA15" s="7">
        <v>27.98</v>
      </c>
      <c r="AB15" s="61">
        <v>12.62</v>
      </c>
      <c r="AC15" s="67" t="s">
        <v>54</v>
      </c>
      <c r="AD15" s="1">
        <v>26.29</v>
      </c>
      <c r="AE15" s="2">
        <v>7.44</v>
      </c>
      <c r="AF15" s="68" t="s">
        <v>36</v>
      </c>
      <c r="AG15" s="7">
        <v>21.96</v>
      </c>
      <c r="AH15" s="2">
        <v>14.85</v>
      </c>
      <c r="AI15" s="40" t="s">
        <v>40</v>
      </c>
      <c r="AJ15" s="1">
        <v>25.5</v>
      </c>
      <c r="AK15" s="2">
        <v>9.4600000000000009</v>
      </c>
      <c r="AL15" s="99" t="s">
        <v>36</v>
      </c>
      <c r="AM15" s="7">
        <v>22.17</v>
      </c>
      <c r="AN15" s="61">
        <v>7.93</v>
      </c>
      <c r="AO15" s="54">
        <f t="shared" si="8"/>
        <v>24.282222222222224</v>
      </c>
      <c r="AP15" s="2">
        <f t="shared" si="9"/>
        <v>29.282222222222224</v>
      </c>
    </row>
    <row r="16" spans="2:42" x14ac:dyDescent="0.25">
      <c r="B16" s="75">
        <v>13</v>
      </c>
      <c r="D16" s="51" t="s">
        <v>61</v>
      </c>
      <c r="E16" s="48">
        <f t="shared" si="0"/>
        <v>9</v>
      </c>
      <c r="F16" s="7">
        <f t="shared" si="1"/>
        <v>5</v>
      </c>
      <c r="G16" s="7">
        <f t="shared" si="2"/>
        <v>4</v>
      </c>
      <c r="H16" s="7">
        <f t="shared" si="3"/>
        <v>17</v>
      </c>
      <c r="I16" s="7">
        <f t="shared" si="4"/>
        <v>18</v>
      </c>
      <c r="J16" s="1">
        <f t="shared" si="5"/>
        <v>58.65</v>
      </c>
      <c r="K16" s="7">
        <v>1</v>
      </c>
      <c r="L16" s="7">
        <f t="shared" si="6"/>
        <v>35</v>
      </c>
      <c r="M16" s="35">
        <f t="shared" si="7"/>
        <v>1.6757142857142857</v>
      </c>
      <c r="N16" s="68" t="s">
        <v>19</v>
      </c>
      <c r="O16" s="54">
        <v>23.59</v>
      </c>
      <c r="P16" s="2">
        <v>10.66</v>
      </c>
      <c r="Q16" s="67" t="s">
        <v>24</v>
      </c>
      <c r="R16" s="1">
        <v>23.76</v>
      </c>
      <c r="S16" s="2">
        <v>4</v>
      </c>
      <c r="T16" s="68" t="s">
        <v>20</v>
      </c>
      <c r="U16" s="1">
        <v>24.64</v>
      </c>
      <c r="V16" s="2">
        <v>4.8</v>
      </c>
      <c r="W16" s="68" t="s">
        <v>19</v>
      </c>
      <c r="X16" s="1">
        <v>21.97</v>
      </c>
      <c r="Y16" s="2">
        <v>4.1900000000000004</v>
      </c>
      <c r="Z16" s="88" t="s">
        <v>19</v>
      </c>
      <c r="AA16" s="7">
        <v>24.44</v>
      </c>
      <c r="AB16" s="61">
        <v>10.96</v>
      </c>
      <c r="AC16" s="92" t="s">
        <v>53</v>
      </c>
      <c r="AD16" s="1">
        <v>24.11</v>
      </c>
      <c r="AE16" s="2">
        <v>6</v>
      </c>
      <c r="AF16" s="88" t="s">
        <v>20</v>
      </c>
      <c r="AG16" s="7">
        <v>25.05</v>
      </c>
      <c r="AH16" s="2">
        <v>7.81</v>
      </c>
      <c r="AI16" s="39" t="s">
        <v>24</v>
      </c>
      <c r="AJ16" s="1">
        <v>23.88</v>
      </c>
      <c r="AK16" s="2">
        <v>4.8</v>
      </c>
      <c r="AL16" s="98" t="s">
        <v>53</v>
      </c>
      <c r="AM16" s="1">
        <v>22.2</v>
      </c>
      <c r="AN16" s="2">
        <v>5.43</v>
      </c>
      <c r="AO16" s="54">
        <f t="shared" si="8"/>
        <v>23.737777777777776</v>
      </c>
      <c r="AP16" s="2">
        <f t="shared" si="9"/>
        <v>28.737777777777776</v>
      </c>
    </row>
    <row r="17" spans="2:42" x14ac:dyDescent="0.25">
      <c r="B17" s="75">
        <v>14</v>
      </c>
      <c r="D17" s="51" t="s">
        <v>66</v>
      </c>
      <c r="E17" s="48">
        <f t="shared" si="0"/>
        <v>8</v>
      </c>
      <c r="F17" s="7">
        <f t="shared" si="1"/>
        <v>4</v>
      </c>
      <c r="G17" s="7">
        <f t="shared" si="2"/>
        <v>4</v>
      </c>
      <c r="H17" s="7">
        <f t="shared" si="3"/>
        <v>17</v>
      </c>
      <c r="I17" s="7">
        <f t="shared" si="4"/>
        <v>13</v>
      </c>
      <c r="J17" s="1">
        <f t="shared" si="5"/>
        <v>64.64</v>
      </c>
      <c r="K17" s="7">
        <v>1</v>
      </c>
      <c r="L17" s="7">
        <f t="shared" si="6"/>
        <v>30</v>
      </c>
      <c r="M17" s="35">
        <f t="shared" si="7"/>
        <v>2.1546666666666665</v>
      </c>
      <c r="N17" s="68" t="s">
        <v>20</v>
      </c>
      <c r="O17" s="54">
        <v>22.1</v>
      </c>
      <c r="P17" s="2">
        <v>4.21</v>
      </c>
      <c r="Q17" s="71" t="s">
        <v>20</v>
      </c>
      <c r="R17" s="1">
        <v>31.98</v>
      </c>
      <c r="S17" s="2">
        <v>10.64</v>
      </c>
      <c r="T17" s="67" t="s">
        <v>18</v>
      </c>
      <c r="U17" s="1">
        <v>22.66</v>
      </c>
      <c r="V17" s="2">
        <v>10.65</v>
      </c>
      <c r="W17" s="67" t="s">
        <v>18</v>
      </c>
      <c r="X17" s="1">
        <v>22.47</v>
      </c>
      <c r="Y17" s="2">
        <v>11.03</v>
      </c>
      <c r="Z17" s="71" t="s">
        <v>20</v>
      </c>
      <c r="AA17" s="7">
        <v>29.47</v>
      </c>
      <c r="AB17" s="61">
        <v>7.71</v>
      </c>
      <c r="AC17" s="68" t="s">
        <v>31</v>
      </c>
      <c r="AD17" s="1">
        <v>21.07</v>
      </c>
      <c r="AE17" s="2">
        <v>7.9</v>
      </c>
      <c r="AF17" s="67" t="s">
        <v>53</v>
      </c>
      <c r="AG17" s="7">
        <v>21.69</v>
      </c>
      <c r="AH17" s="2">
        <v>6.4</v>
      </c>
      <c r="AI17" s="40" t="s">
        <v>24</v>
      </c>
      <c r="AJ17" s="1">
        <v>24.45</v>
      </c>
      <c r="AK17" s="2">
        <v>6.1</v>
      </c>
      <c r="AL17" s="60" t="s">
        <v>76</v>
      </c>
      <c r="AM17" s="7"/>
      <c r="AN17" s="61"/>
      <c r="AO17" s="54">
        <f t="shared" si="8"/>
        <v>24.486249999999998</v>
      </c>
      <c r="AP17" s="2">
        <f t="shared" si="9"/>
        <v>28.486249999999998</v>
      </c>
    </row>
    <row r="18" spans="2:42" x14ac:dyDescent="0.25">
      <c r="B18" s="75">
        <v>15</v>
      </c>
      <c r="D18" s="51" t="s">
        <v>48</v>
      </c>
      <c r="E18" s="48">
        <f t="shared" si="0"/>
        <v>9</v>
      </c>
      <c r="F18" s="7">
        <f t="shared" si="1"/>
        <v>4</v>
      </c>
      <c r="G18" s="7">
        <f t="shared" si="2"/>
        <v>5</v>
      </c>
      <c r="H18" s="7">
        <f t="shared" si="3"/>
        <v>21</v>
      </c>
      <c r="I18" s="7">
        <f t="shared" si="4"/>
        <v>24</v>
      </c>
      <c r="J18" s="1">
        <f t="shared" si="5"/>
        <v>92.549999999999983</v>
      </c>
      <c r="K18" s="7">
        <v>3</v>
      </c>
      <c r="L18" s="7">
        <f t="shared" si="6"/>
        <v>45</v>
      </c>
      <c r="M18" s="35">
        <f t="shared" si="7"/>
        <v>2.0566666666666662</v>
      </c>
      <c r="N18" s="67" t="s">
        <v>50</v>
      </c>
      <c r="O18" s="54">
        <v>24.55</v>
      </c>
      <c r="P18" s="2">
        <v>10.199999999999999</v>
      </c>
      <c r="Q18" s="67" t="s">
        <v>44</v>
      </c>
      <c r="R18" s="1">
        <v>25.02</v>
      </c>
      <c r="S18" s="2">
        <v>7.6</v>
      </c>
      <c r="T18" s="67" t="s">
        <v>44</v>
      </c>
      <c r="U18" s="1">
        <v>22.48</v>
      </c>
      <c r="V18" s="2">
        <v>8.6</v>
      </c>
      <c r="W18" s="67" t="s">
        <v>46</v>
      </c>
      <c r="X18" s="1">
        <v>23.8</v>
      </c>
      <c r="Y18" s="2">
        <v>15.3</v>
      </c>
      <c r="Z18" s="88" t="s">
        <v>20</v>
      </c>
      <c r="AA18" s="7">
        <v>27.33</v>
      </c>
      <c r="AB18" s="61">
        <v>6.41</v>
      </c>
      <c r="AC18" s="88" t="s">
        <v>19</v>
      </c>
      <c r="AD18" s="1">
        <v>24.26</v>
      </c>
      <c r="AE18" s="2">
        <v>12.77</v>
      </c>
      <c r="AF18" s="88" t="s">
        <v>31</v>
      </c>
      <c r="AG18" s="7">
        <v>23.74</v>
      </c>
      <c r="AH18" s="2">
        <v>10.8</v>
      </c>
      <c r="AI18" s="39" t="s">
        <v>31</v>
      </c>
      <c r="AJ18" s="1">
        <v>23.66</v>
      </c>
      <c r="AK18" s="2">
        <v>7.41</v>
      </c>
      <c r="AL18" s="98" t="s">
        <v>46</v>
      </c>
      <c r="AM18" s="7">
        <v>25.39</v>
      </c>
      <c r="AN18" s="61">
        <v>13.46</v>
      </c>
      <c r="AO18" s="54">
        <f t="shared" si="8"/>
        <v>24.470000000000002</v>
      </c>
      <c r="AP18" s="2">
        <f t="shared" si="9"/>
        <v>28.470000000000002</v>
      </c>
    </row>
    <row r="19" spans="2:42" x14ac:dyDescent="0.25">
      <c r="B19" s="75">
        <v>16</v>
      </c>
      <c r="D19" s="51" t="s">
        <v>26</v>
      </c>
      <c r="E19" s="48">
        <f t="shared" si="0"/>
        <v>9</v>
      </c>
      <c r="F19" s="7">
        <f t="shared" si="1"/>
        <v>5</v>
      </c>
      <c r="G19" s="7">
        <f t="shared" si="2"/>
        <v>4</v>
      </c>
      <c r="H19" s="7">
        <f t="shared" si="3"/>
        <v>19</v>
      </c>
      <c r="I19" s="7">
        <f t="shared" si="4"/>
        <v>20</v>
      </c>
      <c r="J19" s="1">
        <f t="shared" si="5"/>
        <v>74.94</v>
      </c>
      <c r="K19" s="7">
        <v>2</v>
      </c>
      <c r="L19" s="7">
        <f t="shared" si="6"/>
        <v>39</v>
      </c>
      <c r="M19" s="35">
        <f t="shared" si="7"/>
        <v>1.9215384615384614</v>
      </c>
      <c r="N19" s="71" t="s">
        <v>20</v>
      </c>
      <c r="O19" s="54">
        <v>27.83</v>
      </c>
      <c r="P19" s="2">
        <v>8.6</v>
      </c>
      <c r="Q19" s="67" t="s">
        <v>18</v>
      </c>
      <c r="R19" s="1">
        <v>21.79</v>
      </c>
      <c r="S19" s="2">
        <v>6</v>
      </c>
      <c r="T19" s="68" t="s">
        <v>19</v>
      </c>
      <c r="U19" s="1">
        <v>21.65</v>
      </c>
      <c r="V19" s="2">
        <v>12.06</v>
      </c>
      <c r="W19" s="68" t="s">
        <v>19</v>
      </c>
      <c r="X19" s="1">
        <v>25.47</v>
      </c>
      <c r="Y19" s="2">
        <v>10.199999999999999</v>
      </c>
      <c r="Z19" s="67" t="s">
        <v>53</v>
      </c>
      <c r="AA19" s="7">
        <v>19.98</v>
      </c>
      <c r="AB19" s="61">
        <v>4.1100000000000003</v>
      </c>
      <c r="AC19" s="67" t="s">
        <v>53</v>
      </c>
      <c r="AD19" s="1">
        <v>23.07</v>
      </c>
      <c r="AE19" s="2">
        <v>4</v>
      </c>
      <c r="AF19" s="68" t="s">
        <v>19</v>
      </c>
      <c r="AG19" s="1">
        <v>24.9</v>
      </c>
      <c r="AH19" s="2">
        <v>12.41</v>
      </c>
      <c r="AI19" s="40" t="s">
        <v>19</v>
      </c>
      <c r="AJ19" s="1">
        <v>18.79</v>
      </c>
      <c r="AK19" s="2">
        <v>6.5</v>
      </c>
      <c r="AL19" s="97" t="s">
        <v>18</v>
      </c>
      <c r="AM19" s="7">
        <v>22.66</v>
      </c>
      <c r="AN19" s="61">
        <v>11.06</v>
      </c>
      <c r="AO19" s="54">
        <f t="shared" si="8"/>
        <v>22.904444444444444</v>
      </c>
      <c r="AP19" s="2">
        <f t="shared" si="9"/>
        <v>27.904444444444444</v>
      </c>
    </row>
    <row r="20" spans="2:42" x14ac:dyDescent="0.25">
      <c r="B20" s="75">
        <v>17</v>
      </c>
      <c r="D20" s="51" t="s">
        <v>30</v>
      </c>
      <c r="E20" s="48">
        <f t="shared" si="0"/>
        <v>9</v>
      </c>
      <c r="F20" s="7">
        <f t="shared" si="1"/>
        <v>3</v>
      </c>
      <c r="G20" s="7">
        <f t="shared" si="2"/>
        <v>6</v>
      </c>
      <c r="H20" s="7">
        <f t="shared" si="3"/>
        <v>27</v>
      </c>
      <c r="I20" s="7">
        <f t="shared" si="4"/>
        <v>32</v>
      </c>
      <c r="J20" s="1">
        <f t="shared" si="5"/>
        <v>134.53</v>
      </c>
      <c r="K20" s="7">
        <v>7</v>
      </c>
      <c r="L20" s="7">
        <f t="shared" si="6"/>
        <v>59</v>
      </c>
      <c r="M20" s="35">
        <f t="shared" si="7"/>
        <v>2.2801694915254238</v>
      </c>
      <c r="N20" s="68" t="s">
        <v>36</v>
      </c>
      <c r="O20" s="54">
        <v>26.56</v>
      </c>
      <c r="P20" s="2">
        <v>13.68</v>
      </c>
      <c r="Q20" s="67" t="s">
        <v>50</v>
      </c>
      <c r="R20" s="1">
        <v>24.6</v>
      </c>
      <c r="S20" s="2">
        <v>9.6999999999999993</v>
      </c>
      <c r="T20" s="68" t="s">
        <v>40</v>
      </c>
      <c r="U20" s="1">
        <v>25.09</v>
      </c>
      <c r="V20" s="2">
        <v>17.079999999999998</v>
      </c>
      <c r="W20" s="67" t="s">
        <v>50</v>
      </c>
      <c r="X20" s="1">
        <v>23.05</v>
      </c>
      <c r="Y20" s="2">
        <v>13.35</v>
      </c>
      <c r="Z20" s="88" t="s">
        <v>36</v>
      </c>
      <c r="AA20" s="1">
        <v>26.7</v>
      </c>
      <c r="AB20" s="61">
        <v>20.350000000000001</v>
      </c>
      <c r="AC20" s="92" t="s">
        <v>50</v>
      </c>
      <c r="AD20" s="1">
        <v>24.49</v>
      </c>
      <c r="AE20" s="2">
        <v>17.98</v>
      </c>
      <c r="AF20" s="92" t="s">
        <v>50</v>
      </c>
      <c r="AG20" s="7">
        <v>22.55</v>
      </c>
      <c r="AH20" s="2">
        <v>13.16</v>
      </c>
      <c r="AI20" s="39" t="s">
        <v>50</v>
      </c>
      <c r="AJ20" s="1">
        <v>25.63</v>
      </c>
      <c r="AK20" s="2">
        <v>18.98</v>
      </c>
      <c r="AL20" s="98" t="s">
        <v>54</v>
      </c>
      <c r="AM20" s="7">
        <v>23.42</v>
      </c>
      <c r="AN20" s="61">
        <v>10.25</v>
      </c>
      <c r="AO20" s="54">
        <f t="shared" si="8"/>
        <v>24.676666666666669</v>
      </c>
      <c r="AP20" s="2">
        <f t="shared" si="9"/>
        <v>27.676666666666669</v>
      </c>
    </row>
    <row r="21" spans="2:42" x14ac:dyDescent="0.25">
      <c r="B21" s="75">
        <v>18</v>
      </c>
      <c r="D21" s="51" t="s">
        <v>59</v>
      </c>
      <c r="E21" s="48">
        <f t="shared" si="0"/>
        <v>9</v>
      </c>
      <c r="F21" s="7">
        <f t="shared" si="1"/>
        <v>5</v>
      </c>
      <c r="G21" s="7">
        <f t="shared" si="2"/>
        <v>4</v>
      </c>
      <c r="H21" s="7">
        <f t="shared" si="3"/>
        <v>17</v>
      </c>
      <c r="I21" s="7">
        <f t="shared" si="4"/>
        <v>20</v>
      </c>
      <c r="J21" s="1">
        <f t="shared" si="5"/>
        <v>65.02</v>
      </c>
      <c r="K21" s="7">
        <v>2</v>
      </c>
      <c r="L21" s="7">
        <f t="shared" si="6"/>
        <v>37</v>
      </c>
      <c r="M21" s="35">
        <f t="shared" si="7"/>
        <v>1.7572972972972971</v>
      </c>
      <c r="N21" s="67" t="s">
        <v>18</v>
      </c>
      <c r="O21" s="54">
        <v>23.53</v>
      </c>
      <c r="P21" s="2">
        <v>8.2200000000000006</v>
      </c>
      <c r="Q21" s="68" t="s">
        <v>31</v>
      </c>
      <c r="R21" s="1">
        <v>26.81</v>
      </c>
      <c r="S21" s="2">
        <v>9.94</v>
      </c>
      <c r="T21" s="67" t="s">
        <v>53</v>
      </c>
      <c r="U21" s="1">
        <v>19.399999999999999</v>
      </c>
      <c r="V21" s="2">
        <v>1</v>
      </c>
      <c r="W21" s="67" t="s">
        <v>53</v>
      </c>
      <c r="X21" s="1">
        <v>21.09</v>
      </c>
      <c r="Y21" s="2">
        <v>4</v>
      </c>
      <c r="Z21" s="68" t="s">
        <v>19</v>
      </c>
      <c r="AA21" s="7">
        <v>26.42</v>
      </c>
      <c r="AB21" s="61">
        <v>14.85</v>
      </c>
      <c r="AC21" s="68" t="s">
        <v>19</v>
      </c>
      <c r="AD21" s="1">
        <v>21.49</v>
      </c>
      <c r="AE21" s="2">
        <v>9.4</v>
      </c>
      <c r="AF21" s="68" t="s">
        <v>19</v>
      </c>
      <c r="AG21" s="7">
        <v>20.74</v>
      </c>
      <c r="AH21" s="2">
        <v>8.86</v>
      </c>
      <c r="AI21" s="40" t="s">
        <v>53</v>
      </c>
      <c r="AJ21" s="1">
        <v>22.11</v>
      </c>
      <c r="AK21" s="2">
        <v>5.35</v>
      </c>
      <c r="AL21" s="97" t="s">
        <v>31</v>
      </c>
      <c r="AM21" s="1">
        <v>21.34</v>
      </c>
      <c r="AN21" s="2">
        <v>3.4</v>
      </c>
      <c r="AO21" s="54">
        <f t="shared" si="8"/>
        <v>22.547777777777782</v>
      </c>
      <c r="AP21" s="2">
        <f t="shared" si="9"/>
        <v>27.547777777777782</v>
      </c>
    </row>
    <row r="22" spans="2:42" x14ac:dyDescent="0.25">
      <c r="B22" s="75">
        <v>19</v>
      </c>
      <c r="D22" s="51" t="s">
        <v>67</v>
      </c>
      <c r="E22" s="48">
        <f t="shared" si="0"/>
        <v>7</v>
      </c>
      <c r="F22" s="7">
        <f t="shared" si="1"/>
        <v>3</v>
      </c>
      <c r="G22" s="7">
        <f t="shared" si="2"/>
        <v>4</v>
      </c>
      <c r="H22" s="7">
        <f t="shared" si="3"/>
        <v>14</v>
      </c>
      <c r="I22" s="7">
        <f t="shared" si="4"/>
        <v>15</v>
      </c>
      <c r="J22" s="1">
        <f t="shared" si="5"/>
        <v>43.71</v>
      </c>
      <c r="K22" s="7"/>
      <c r="L22" s="7">
        <f t="shared" si="6"/>
        <v>29</v>
      </c>
      <c r="M22" s="35">
        <f t="shared" si="7"/>
        <v>1.507241379310345</v>
      </c>
      <c r="N22" s="68" t="s">
        <v>31</v>
      </c>
      <c r="O22" s="54">
        <v>25.18</v>
      </c>
      <c r="P22" s="2">
        <v>6.45</v>
      </c>
      <c r="Q22" s="68" t="s">
        <v>31</v>
      </c>
      <c r="R22" s="1">
        <v>23.46</v>
      </c>
      <c r="S22" s="2">
        <v>7.67</v>
      </c>
      <c r="T22" s="67" t="s">
        <v>24</v>
      </c>
      <c r="U22" s="1">
        <v>22.11</v>
      </c>
      <c r="V22" s="2">
        <v>3.01</v>
      </c>
      <c r="W22" s="67" t="s">
        <v>18</v>
      </c>
      <c r="X22" s="1">
        <v>22.96</v>
      </c>
      <c r="Y22" s="2">
        <v>6.21</v>
      </c>
      <c r="Z22" s="92" t="s">
        <v>18</v>
      </c>
      <c r="AA22" s="7">
        <v>25.13</v>
      </c>
      <c r="AB22" s="61">
        <v>9.9700000000000006</v>
      </c>
      <c r="AC22" s="88" t="s">
        <v>31</v>
      </c>
      <c r="AD22" s="1">
        <v>21.97</v>
      </c>
      <c r="AE22" s="2">
        <v>5.29</v>
      </c>
      <c r="AF22" s="92" t="s">
        <v>53</v>
      </c>
      <c r="AG22" s="7">
        <v>25.67</v>
      </c>
      <c r="AH22" s="2">
        <v>5.1100000000000003</v>
      </c>
      <c r="AI22" s="39" t="s">
        <v>76</v>
      </c>
      <c r="AJ22" s="7"/>
      <c r="AK22" s="61"/>
      <c r="AL22" s="62" t="s">
        <v>76</v>
      </c>
      <c r="AM22" s="7"/>
      <c r="AN22" s="61"/>
      <c r="AO22" s="54">
        <f t="shared" si="8"/>
        <v>23.782857142857146</v>
      </c>
      <c r="AP22" s="2">
        <f t="shared" si="9"/>
        <v>26.782857142857146</v>
      </c>
    </row>
    <row r="23" spans="2:42" x14ac:dyDescent="0.25">
      <c r="B23" s="75">
        <v>20</v>
      </c>
      <c r="D23" s="51" t="s">
        <v>29</v>
      </c>
      <c r="E23" s="48">
        <f t="shared" si="0"/>
        <v>9</v>
      </c>
      <c r="F23" s="7">
        <f t="shared" si="1"/>
        <v>2</v>
      </c>
      <c r="G23" s="7">
        <f t="shared" si="2"/>
        <v>7</v>
      </c>
      <c r="H23" s="7">
        <f t="shared" si="3"/>
        <v>20</v>
      </c>
      <c r="I23" s="7">
        <f t="shared" si="4"/>
        <v>30</v>
      </c>
      <c r="J23" s="1">
        <f t="shared" si="5"/>
        <v>98.29000000000002</v>
      </c>
      <c r="K23" s="7">
        <v>4</v>
      </c>
      <c r="L23" s="7">
        <f t="shared" si="6"/>
        <v>50</v>
      </c>
      <c r="M23" s="35">
        <f t="shared" si="7"/>
        <v>1.9658000000000004</v>
      </c>
      <c r="N23" s="67" t="s">
        <v>50</v>
      </c>
      <c r="O23" s="54">
        <v>26.29</v>
      </c>
      <c r="P23" s="2">
        <v>15.8</v>
      </c>
      <c r="Q23" s="68" t="s">
        <v>38</v>
      </c>
      <c r="R23" s="1">
        <v>19.600000000000001</v>
      </c>
      <c r="S23" s="2">
        <v>10.96</v>
      </c>
      <c r="T23" s="67" t="s">
        <v>50</v>
      </c>
      <c r="U23" s="1">
        <v>25.53</v>
      </c>
      <c r="V23" s="2">
        <v>14</v>
      </c>
      <c r="W23" s="68" t="s">
        <v>40</v>
      </c>
      <c r="X23" s="1">
        <v>25.25</v>
      </c>
      <c r="Y23" s="2">
        <v>13.13</v>
      </c>
      <c r="Z23" s="67" t="s">
        <v>50</v>
      </c>
      <c r="AA23" s="7">
        <v>25.72</v>
      </c>
      <c r="AB23" s="61">
        <v>11.72</v>
      </c>
      <c r="AC23" s="67" t="s">
        <v>54</v>
      </c>
      <c r="AD23" s="1">
        <v>25.28</v>
      </c>
      <c r="AE23" s="2">
        <v>8.65</v>
      </c>
      <c r="AF23" s="67" t="s">
        <v>44</v>
      </c>
      <c r="AG23" s="7">
        <v>24.89</v>
      </c>
      <c r="AH23" s="2">
        <v>9.81</v>
      </c>
      <c r="AI23" s="40" t="s">
        <v>44</v>
      </c>
      <c r="AJ23" s="1">
        <v>24.46</v>
      </c>
      <c r="AK23" s="2">
        <v>9.57</v>
      </c>
      <c r="AL23" s="97" t="s">
        <v>24</v>
      </c>
      <c r="AM23" s="1">
        <v>20.89</v>
      </c>
      <c r="AN23" s="2">
        <v>4.6500000000000004</v>
      </c>
      <c r="AO23" s="54">
        <f t="shared" si="8"/>
        <v>24.212222222222223</v>
      </c>
      <c r="AP23" s="2">
        <f t="shared" si="9"/>
        <v>26.212222222222223</v>
      </c>
    </row>
    <row r="24" spans="2:42" x14ac:dyDescent="0.25">
      <c r="B24" s="75">
        <v>21</v>
      </c>
      <c r="D24" s="51" t="s">
        <v>41</v>
      </c>
      <c r="E24" s="48">
        <f t="shared" si="0"/>
        <v>7</v>
      </c>
      <c r="F24" s="7">
        <f t="shared" si="1"/>
        <v>2</v>
      </c>
      <c r="G24" s="7">
        <f t="shared" si="2"/>
        <v>5</v>
      </c>
      <c r="H24" s="7">
        <f t="shared" si="3"/>
        <v>17</v>
      </c>
      <c r="I24" s="7">
        <f t="shared" si="4"/>
        <v>21</v>
      </c>
      <c r="J24" s="1">
        <f t="shared" si="5"/>
        <v>71.45</v>
      </c>
      <c r="K24" s="7">
        <v>1</v>
      </c>
      <c r="L24" s="7">
        <f t="shared" si="6"/>
        <v>38</v>
      </c>
      <c r="M24" s="35">
        <f t="shared" si="7"/>
        <v>1.8802631578947369</v>
      </c>
      <c r="N24" s="71" t="s">
        <v>40</v>
      </c>
      <c r="O24" s="54">
        <v>26.96</v>
      </c>
      <c r="P24" s="2">
        <v>16.399999999999999</v>
      </c>
      <c r="Q24" s="67" t="s">
        <v>46</v>
      </c>
      <c r="R24" s="1">
        <v>25.6</v>
      </c>
      <c r="S24" s="2">
        <v>14.27</v>
      </c>
      <c r="T24" s="67" t="s">
        <v>46</v>
      </c>
      <c r="U24" s="1">
        <v>20.260000000000002</v>
      </c>
      <c r="V24" s="2">
        <v>6.8</v>
      </c>
      <c r="W24" s="68" t="s">
        <v>42</v>
      </c>
      <c r="X24" s="1">
        <v>24.14</v>
      </c>
      <c r="Y24" s="2">
        <v>9</v>
      </c>
      <c r="Z24" s="92" t="s">
        <v>50</v>
      </c>
      <c r="AA24" s="7">
        <v>25.78</v>
      </c>
      <c r="AB24" s="61">
        <v>11.83</v>
      </c>
      <c r="AC24" s="92" t="s">
        <v>44</v>
      </c>
      <c r="AD24" s="1">
        <v>20.84</v>
      </c>
      <c r="AE24" s="2">
        <v>6.17</v>
      </c>
      <c r="AF24" s="39" t="s">
        <v>76</v>
      </c>
      <c r="AG24" s="7"/>
      <c r="AH24" s="61"/>
      <c r="AI24" s="39" t="s">
        <v>76</v>
      </c>
      <c r="AJ24" s="7"/>
      <c r="AK24" s="61"/>
      <c r="AL24" s="98" t="s">
        <v>24</v>
      </c>
      <c r="AM24" s="1">
        <v>23.97</v>
      </c>
      <c r="AN24" s="2">
        <v>6.98</v>
      </c>
      <c r="AO24" s="54">
        <f t="shared" si="8"/>
        <v>23.935714285714287</v>
      </c>
      <c r="AP24" s="2">
        <f t="shared" si="9"/>
        <v>25.935714285714287</v>
      </c>
    </row>
    <row r="25" spans="2:42" x14ac:dyDescent="0.25">
      <c r="B25" s="75">
        <v>22</v>
      </c>
      <c r="D25" s="51" t="s">
        <v>33</v>
      </c>
      <c r="E25" s="48">
        <f t="shared" si="0"/>
        <v>9</v>
      </c>
      <c r="F25" s="7">
        <f t="shared" si="1"/>
        <v>3</v>
      </c>
      <c r="G25" s="7">
        <f t="shared" si="2"/>
        <v>6</v>
      </c>
      <c r="H25" s="7">
        <f t="shared" si="3"/>
        <v>19</v>
      </c>
      <c r="I25" s="7">
        <f t="shared" si="4"/>
        <v>27</v>
      </c>
      <c r="J25" s="1">
        <f t="shared" si="5"/>
        <v>83.66</v>
      </c>
      <c r="K25" s="7">
        <v>6</v>
      </c>
      <c r="L25" s="7">
        <f t="shared" si="6"/>
        <v>46</v>
      </c>
      <c r="M25" s="35">
        <f t="shared" si="7"/>
        <v>1.818695652173913</v>
      </c>
      <c r="N25" s="67" t="s">
        <v>44</v>
      </c>
      <c r="O25" s="54">
        <v>25.84</v>
      </c>
      <c r="P25" s="2">
        <v>11.4</v>
      </c>
      <c r="Q25" s="67" t="s">
        <v>46</v>
      </c>
      <c r="R25" s="1">
        <v>22.1</v>
      </c>
      <c r="S25" s="2">
        <v>10.6</v>
      </c>
      <c r="T25" s="68" t="s">
        <v>36</v>
      </c>
      <c r="U25" s="1">
        <v>24.55</v>
      </c>
      <c r="V25" s="2">
        <v>14.59</v>
      </c>
      <c r="W25" s="68" t="s">
        <v>38</v>
      </c>
      <c r="X25" s="1">
        <v>21.56</v>
      </c>
      <c r="Y25" s="2">
        <v>10.16</v>
      </c>
      <c r="Z25" s="68" t="s">
        <v>42</v>
      </c>
      <c r="AA25" s="7">
        <v>23.86</v>
      </c>
      <c r="AB25" s="61">
        <v>10.050000000000001</v>
      </c>
      <c r="AC25" s="67" t="s">
        <v>44</v>
      </c>
      <c r="AD25" s="1">
        <v>25.81</v>
      </c>
      <c r="AE25" s="2">
        <v>8</v>
      </c>
      <c r="AF25" s="67" t="s">
        <v>46</v>
      </c>
      <c r="AG25" s="7">
        <v>20.85</v>
      </c>
      <c r="AH25" s="2">
        <v>7.41</v>
      </c>
      <c r="AI25" s="40" t="s">
        <v>44</v>
      </c>
      <c r="AJ25" s="1">
        <v>20.88</v>
      </c>
      <c r="AK25" s="2">
        <v>8.11</v>
      </c>
      <c r="AL25" s="97" t="s">
        <v>53</v>
      </c>
      <c r="AM25" s="1">
        <v>19.62</v>
      </c>
      <c r="AN25" s="2">
        <v>3.34</v>
      </c>
      <c r="AO25" s="54">
        <f t="shared" si="8"/>
        <v>22.785555555555554</v>
      </c>
      <c r="AP25" s="2">
        <f t="shared" si="9"/>
        <v>25.785555555555554</v>
      </c>
    </row>
    <row r="26" spans="2:42" x14ac:dyDescent="0.25">
      <c r="B26" s="75">
        <v>23</v>
      </c>
      <c r="D26" s="51" t="s">
        <v>43</v>
      </c>
      <c r="E26" s="48">
        <f t="shared" si="0"/>
        <v>3</v>
      </c>
      <c r="F26" s="7">
        <f t="shared" si="1"/>
        <v>2</v>
      </c>
      <c r="G26" s="7">
        <f t="shared" si="2"/>
        <v>1</v>
      </c>
      <c r="H26" s="7">
        <f t="shared" si="3"/>
        <v>6</v>
      </c>
      <c r="I26" s="7">
        <f t="shared" si="4"/>
        <v>5</v>
      </c>
      <c r="J26" s="1">
        <f t="shared" si="5"/>
        <v>18.59</v>
      </c>
      <c r="K26" s="7">
        <v>1</v>
      </c>
      <c r="L26" s="7">
        <f t="shared" si="6"/>
        <v>11</v>
      </c>
      <c r="M26" s="35">
        <f t="shared" si="7"/>
        <v>1.69</v>
      </c>
      <c r="N26" s="67" t="s">
        <v>76</v>
      </c>
      <c r="O26" s="54"/>
      <c r="P26" s="2"/>
      <c r="Q26" s="40" t="s">
        <v>76</v>
      </c>
      <c r="R26" s="1"/>
      <c r="S26" s="2"/>
      <c r="T26" s="70" t="s">
        <v>76</v>
      </c>
      <c r="U26" s="1"/>
      <c r="V26" s="2"/>
      <c r="W26" s="67" t="s">
        <v>76</v>
      </c>
      <c r="X26" s="1"/>
      <c r="Y26" s="2"/>
      <c r="Z26" s="39" t="s">
        <v>76</v>
      </c>
      <c r="AA26" s="7"/>
      <c r="AB26" s="61"/>
      <c r="AC26" s="39" t="s">
        <v>76</v>
      </c>
      <c r="AD26" s="1"/>
      <c r="AE26" s="2"/>
      <c r="AF26" s="92" t="s">
        <v>53</v>
      </c>
      <c r="AG26" s="7">
        <v>22.47</v>
      </c>
      <c r="AH26" s="2">
        <v>4.0599999999999996</v>
      </c>
      <c r="AI26" s="39" t="s">
        <v>31</v>
      </c>
      <c r="AJ26" s="7">
        <v>27.21</v>
      </c>
      <c r="AK26" s="61">
        <v>6.99</v>
      </c>
      <c r="AL26" s="100" t="s">
        <v>31</v>
      </c>
      <c r="AM26" s="1">
        <v>20.190000000000001</v>
      </c>
      <c r="AN26" s="2">
        <v>7.54</v>
      </c>
      <c r="AO26" s="54">
        <f t="shared" si="8"/>
        <v>23.290000000000003</v>
      </c>
      <c r="AP26" s="2">
        <f t="shared" si="9"/>
        <v>25.290000000000003</v>
      </c>
    </row>
    <row r="27" spans="2:42" x14ac:dyDescent="0.25">
      <c r="B27" s="75">
        <v>24</v>
      </c>
      <c r="D27" s="51" t="s">
        <v>79</v>
      </c>
      <c r="E27" s="48">
        <f t="shared" si="0"/>
        <v>5</v>
      </c>
      <c r="F27" s="7">
        <f t="shared" si="1"/>
        <v>1</v>
      </c>
      <c r="G27" s="7">
        <f t="shared" si="2"/>
        <v>4</v>
      </c>
      <c r="H27" s="7">
        <f t="shared" si="3"/>
        <v>7</v>
      </c>
      <c r="I27" s="7">
        <f t="shared" si="4"/>
        <v>14</v>
      </c>
      <c r="J27" s="1">
        <f t="shared" si="5"/>
        <v>41.78</v>
      </c>
      <c r="K27" s="7">
        <v>2</v>
      </c>
      <c r="L27" s="7">
        <f t="shared" si="6"/>
        <v>21</v>
      </c>
      <c r="M27" s="35">
        <f t="shared" si="7"/>
        <v>1.9895238095238095</v>
      </c>
      <c r="N27" s="40" t="s">
        <v>76</v>
      </c>
      <c r="O27" s="54"/>
      <c r="P27" s="2"/>
      <c r="Q27" s="67" t="s">
        <v>76</v>
      </c>
      <c r="R27" s="1"/>
      <c r="S27" s="2"/>
      <c r="T27" s="68" t="s">
        <v>76</v>
      </c>
      <c r="U27" s="1"/>
      <c r="V27" s="2"/>
      <c r="W27" s="40" t="s">
        <v>76</v>
      </c>
      <c r="X27" s="1"/>
      <c r="Y27" s="2"/>
      <c r="Z27" s="67" t="s">
        <v>24</v>
      </c>
      <c r="AA27" s="7">
        <v>24.13</v>
      </c>
      <c r="AB27" s="61">
        <v>7.01</v>
      </c>
      <c r="AC27" s="68" t="s">
        <v>19</v>
      </c>
      <c r="AD27" s="1">
        <v>23.1</v>
      </c>
      <c r="AE27" s="2">
        <v>8.5399999999999991</v>
      </c>
      <c r="AF27" s="67" t="s">
        <v>53</v>
      </c>
      <c r="AG27" s="7">
        <v>27.06</v>
      </c>
      <c r="AH27" s="61">
        <v>9.84</v>
      </c>
      <c r="AI27" s="40" t="s">
        <v>18</v>
      </c>
      <c r="AJ27" s="7">
        <v>21.29</v>
      </c>
      <c r="AK27" s="61">
        <v>7.59</v>
      </c>
      <c r="AL27" s="97" t="s">
        <v>24</v>
      </c>
      <c r="AM27" s="1">
        <v>24.27</v>
      </c>
      <c r="AN27" s="2">
        <v>8.8000000000000007</v>
      </c>
      <c r="AO27" s="54">
        <f t="shared" si="8"/>
        <v>23.970000000000002</v>
      </c>
      <c r="AP27" s="2">
        <f t="shared" si="9"/>
        <v>24.970000000000002</v>
      </c>
    </row>
    <row r="28" spans="2:42" x14ac:dyDescent="0.25">
      <c r="B28" s="75">
        <v>25</v>
      </c>
      <c r="D28" s="51" t="s">
        <v>35</v>
      </c>
      <c r="E28" s="48">
        <f t="shared" si="0"/>
        <v>6</v>
      </c>
      <c r="F28" s="7">
        <f t="shared" si="1"/>
        <v>3</v>
      </c>
      <c r="G28" s="7">
        <f t="shared" si="2"/>
        <v>3</v>
      </c>
      <c r="H28" s="7">
        <f t="shared" si="3"/>
        <v>16</v>
      </c>
      <c r="I28" s="7">
        <f t="shared" si="4"/>
        <v>16</v>
      </c>
      <c r="J28" s="1">
        <f t="shared" si="5"/>
        <v>45.85</v>
      </c>
      <c r="K28" s="7">
        <v>1</v>
      </c>
      <c r="L28" s="7">
        <f t="shared" si="6"/>
        <v>32</v>
      </c>
      <c r="M28" s="35">
        <f t="shared" si="7"/>
        <v>1.4328125</v>
      </c>
      <c r="N28" s="68" t="s">
        <v>40</v>
      </c>
      <c r="O28" s="54">
        <v>23.06</v>
      </c>
      <c r="P28" s="2">
        <v>10.58</v>
      </c>
      <c r="Q28" s="67" t="s">
        <v>50</v>
      </c>
      <c r="R28" s="1">
        <v>22.24</v>
      </c>
      <c r="S28" s="2">
        <v>10.17</v>
      </c>
      <c r="T28" s="67" t="s">
        <v>44</v>
      </c>
      <c r="U28" s="1">
        <v>18.3</v>
      </c>
      <c r="V28" s="2">
        <v>5.3</v>
      </c>
      <c r="W28" s="67" t="s">
        <v>18</v>
      </c>
      <c r="X28" s="1">
        <v>22.32</v>
      </c>
      <c r="Y28" s="2">
        <v>7.8</v>
      </c>
      <c r="Z28" s="88" t="s">
        <v>19</v>
      </c>
      <c r="AA28" s="1">
        <v>22.6</v>
      </c>
      <c r="AB28" s="61">
        <v>7.35</v>
      </c>
      <c r="AC28" s="88" t="s">
        <v>31</v>
      </c>
      <c r="AD28" s="1">
        <v>20.29</v>
      </c>
      <c r="AE28" s="2">
        <v>4.6500000000000004</v>
      </c>
      <c r="AF28" s="39" t="s">
        <v>76</v>
      </c>
      <c r="AG28" s="7"/>
      <c r="AH28" s="61"/>
      <c r="AI28" s="39" t="s">
        <v>76</v>
      </c>
      <c r="AJ28" s="7"/>
      <c r="AK28" s="61"/>
      <c r="AL28" s="62" t="s">
        <v>76</v>
      </c>
      <c r="AM28" s="7"/>
      <c r="AN28" s="61"/>
      <c r="AO28" s="54">
        <f t="shared" si="8"/>
        <v>21.46833333333333</v>
      </c>
      <c r="AP28" s="2">
        <f t="shared" si="9"/>
        <v>24.46833333333333</v>
      </c>
    </row>
    <row r="29" spans="2:42" x14ac:dyDescent="0.25">
      <c r="B29" s="75">
        <v>26</v>
      </c>
      <c r="D29" s="51" t="s">
        <v>27</v>
      </c>
      <c r="E29" s="48">
        <f t="shared" si="0"/>
        <v>6</v>
      </c>
      <c r="F29" s="7">
        <f t="shared" si="1"/>
        <v>2</v>
      </c>
      <c r="G29" s="7">
        <f t="shared" si="2"/>
        <v>4</v>
      </c>
      <c r="H29" s="7">
        <f t="shared" si="3"/>
        <v>8</v>
      </c>
      <c r="I29" s="7">
        <f t="shared" si="4"/>
        <v>12</v>
      </c>
      <c r="J29" s="1">
        <f t="shared" si="5"/>
        <v>29.619999999999997</v>
      </c>
      <c r="K29" s="7">
        <v>1</v>
      </c>
      <c r="L29" s="7">
        <f t="shared" si="6"/>
        <v>20</v>
      </c>
      <c r="M29" s="35">
        <f t="shared" si="7"/>
        <v>1.4809999999999999</v>
      </c>
      <c r="N29" s="68" t="s">
        <v>20</v>
      </c>
      <c r="O29" s="54">
        <v>25.47</v>
      </c>
      <c r="P29" s="2">
        <v>8.25</v>
      </c>
      <c r="Q29" s="67" t="s">
        <v>24</v>
      </c>
      <c r="R29" s="1">
        <v>22.54</v>
      </c>
      <c r="S29" s="2">
        <v>7.76</v>
      </c>
      <c r="T29" s="67" t="s">
        <v>53</v>
      </c>
      <c r="U29" s="1">
        <v>21.04</v>
      </c>
      <c r="V29" s="2">
        <v>2</v>
      </c>
      <c r="W29" s="67" t="s">
        <v>53</v>
      </c>
      <c r="X29" s="1">
        <v>17.309999999999999</v>
      </c>
      <c r="Y29" s="2">
        <v>1</v>
      </c>
      <c r="Z29" s="40" t="s">
        <v>76</v>
      </c>
      <c r="AA29" s="7"/>
      <c r="AB29" s="61"/>
      <c r="AC29" s="40" t="s">
        <v>76</v>
      </c>
      <c r="AD29" s="1"/>
      <c r="AE29" s="2"/>
      <c r="AF29" s="40" t="s">
        <v>76</v>
      </c>
      <c r="AG29" s="7"/>
      <c r="AH29" s="61"/>
      <c r="AI29" s="40" t="s">
        <v>24</v>
      </c>
      <c r="AJ29" s="7">
        <v>23.72</v>
      </c>
      <c r="AK29" s="61">
        <v>3.77</v>
      </c>
      <c r="AL29" s="102" t="s">
        <v>20</v>
      </c>
      <c r="AM29" s="1">
        <v>24.64</v>
      </c>
      <c r="AN29" s="2">
        <v>6.84</v>
      </c>
      <c r="AO29" s="54">
        <f t="shared" si="8"/>
        <v>22.453333333333333</v>
      </c>
      <c r="AP29" s="2">
        <f t="shared" si="9"/>
        <v>24.453333333333333</v>
      </c>
    </row>
    <row r="30" spans="2:42" x14ac:dyDescent="0.25">
      <c r="B30" s="75">
        <v>27</v>
      </c>
      <c r="D30" s="51" t="s">
        <v>25</v>
      </c>
      <c r="E30" s="48">
        <f t="shared" si="0"/>
        <v>3</v>
      </c>
      <c r="F30" s="7">
        <f t="shared" si="1"/>
        <v>0</v>
      </c>
      <c r="G30" s="7">
        <f t="shared" si="2"/>
        <v>3</v>
      </c>
      <c r="H30" s="7">
        <f t="shared" si="3"/>
        <v>5</v>
      </c>
      <c r="I30" s="7">
        <f t="shared" si="4"/>
        <v>9</v>
      </c>
      <c r="J30" s="1">
        <f t="shared" si="5"/>
        <v>22.66</v>
      </c>
      <c r="K30" s="7"/>
      <c r="L30" s="7">
        <f t="shared" si="6"/>
        <v>14</v>
      </c>
      <c r="M30" s="35">
        <f t="shared" si="7"/>
        <v>1.6185714285714285</v>
      </c>
      <c r="N30" s="67" t="s">
        <v>18</v>
      </c>
      <c r="O30" s="54">
        <v>21.98</v>
      </c>
      <c r="P30" s="2">
        <v>7.8</v>
      </c>
      <c r="Q30" s="67" t="s">
        <v>24</v>
      </c>
      <c r="R30" s="1">
        <v>23.79</v>
      </c>
      <c r="S30" s="2">
        <v>9.66</v>
      </c>
      <c r="T30" s="67" t="s">
        <v>18</v>
      </c>
      <c r="U30" s="1">
        <v>21.58</v>
      </c>
      <c r="V30" s="2">
        <v>5.2</v>
      </c>
      <c r="W30" s="68" t="s">
        <v>76</v>
      </c>
      <c r="X30" s="1"/>
      <c r="Y30" s="2"/>
      <c r="Z30" s="40" t="s">
        <v>76</v>
      </c>
      <c r="AA30" s="7"/>
      <c r="AB30" s="61"/>
      <c r="AC30" s="40" t="s">
        <v>76</v>
      </c>
      <c r="AD30" s="1"/>
      <c r="AE30" s="2"/>
      <c r="AF30" s="40" t="s">
        <v>76</v>
      </c>
      <c r="AG30" s="7"/>
      <c r="AH30" s="61"/>
      <c r="AI30" s="40" t="s">
        <v>76</v>
      </c>
      <c r="AJ30" s="7"/>
      <c r="AK30" s="61"/>
      <c r="AL30" s="62" t="s">
        <v>76</v>
      </c>
      <c r="AM30" s="7"/>
      <c r="AN30" s="61"/>
      <c r="AO30" s="54">
        <f t="shared" si="8"/>
        <v>22.45</v>
      </c>
      <c r="AP30" s="2">
        <f t="shared" si="9"/>
        <v>22.45</v>
      </c>
    </row>
    <row r="31" spans="2:42" x14ac:dyDescent="0.25">
      <c r="B31" s="75">
        <v>28</v>
      </c>
      <c r="D31" s="51" t="s">
        <v>90</v>
      </c>
      <c r="E31" s="48">
        <f t="shared" si="0"/>
        <v>3</v>
      </c>
      <c r="F31" s="7">
        <f t="shared" si="1"/>
        <v>1</v>
      </c>
      <c r="G31" s="7">
        <f t="shared" si="2"/>
        <v>2</v>
      </c>
      <c r="H31" s="7">
        <f t="shared" si="3"/>
        <v>6</v>
      </c>
      <c r="I31" s="7">
        <f t="shared" si="4"/>
        <v>8</v>
      </c>
      <c r="J31" s="1">
        <f t="shared" si="5"/>
        <v>15.25</v>
      </c>
      <c r="K31" s="7"/>
      <c r="L31" s="7">
        <f t="shared" si="6"/>
        <v>14</v>
      </c>
      <c r="M31" s="35">
        <f t="shared" si="7"/>
        <v>1.0892857142857142</v>
      </c>
      <c r="N31" s="67" t="s">
        <v>76</v>
      </c>
      <c r="O31" s="54"/>
      <c r="P31" s="2"/>
      <c r="Q31" s="40" t="s">
        <v>76</v>
      </c>
      <c r="R31" s="1"/>
      <c r="S31" s="2"/>
      <c r="T31" s="70" t="s">
        <v>76</v>
      </c>
      <c r="U31" s="1"/>
      <c r="V31" s="2"/>
      <c r="W31" s="67" t="s">
        <v>76</v>
      </c>
      <c r="X31" s="1"/>
      <c r="Y31" s="2"/>
      <c r="Z31" s="40" t="s">
        <v>76</v>
      </c>
      <c r="AA31" s="7"/>
      <c r="AB31" s="61"/>
      <c r="AC31" s="40" t="s">
        <v>76</v>
      </c>
      <c r="AD31" s="1"/>
      <c r="AE31" s="2"/>
      <c r="AF31" s="67" t="s">
        <v>24</v>
      </c>
      <c r="AG31" s="7">
        <v>19.64</v>
      </c>
      <c r="AH31" s="2">
        <v>2</v>
      </c>
      <c r="AI31" s="40" t="s">
        <v>19</v>
      </c>
      <c r="AJ31" s="7">
        <v>19.260000000000002</v>
      </c>
      <c r="AK31" s="61">
        <v>6.25</v>
      </c>
      <c r="AL31" s="97" t="s">
        <v>18</v>
      </c>
      <c r="AM31" s="1">
        <v>20.87</v>
      </c>
      <c r="AN31" s="2">
        <v>7</v>
      </c>
      <c r="AO31" s="54">
        <f t="shared" si="8"/>
        <v>19.923333333333336</v>
      </c>
      <c r="AP31" s="2">
        <f t="shared" si="9"/>
        <v>20.923333333333336</v>
      </c>
    </row>
    <row r="32" spans="2:42" ht="15.75" thickBot="1" x14ac:dyDescent="0.3">
      <c r="B32" s="76">
        <v>29</v>
      </c>
      <c r="D32" s="52" t="s">
        <v>93</v>
      </c>
      <c r="E32" s="49">
        <f t="shared" si="0"/>
        <v>0</v>
      </c>
      <c r="F32" s="8">
        <f t="shared" si="1"/>
        <v>0</v>
      </c>
      <c r="G32" s="8">
        <f t="shared" si="2"/>
        <v>0</v>
      </c>
      <c r="H32" s="8">
        <f t="shared" si="3"/>
        <v>0</v>
      </c>
      <c r="I32" s="8">
        <f t="shared" si="4"/>
        <v>0</v>
      </c>
      <c r="J32" s="3">
        <f t="shared" si="5"/>
        <v>0</v>
      </c>
      <c r="K32" s="8"/>
      <c r="L32" s="8">
        <f t="shared" si="6"/>
        <v>0</v>
      </c>
      <c r="M32" s="4">
        <f t="shared" si="7"/>
        <v>0</v>
      </c>
      <c r="N32" s="41" t="s">
        <v>76</v>
      </c>
      <c r="O32" s="55"/>
      <c r="P32" s="4"/>
      <c r="Q32" s="41" t="s">
        <v>76</v>
      </c>
      <c r="R32" s="3"/>
      <c r="S32" s="4"/>
      <c r="T32" s="69" t="s">
        <v>76</v>
      </c>
      <c r="U32" s="3"/>
      <c r="V32" s="4"/>
      <c r="W32" s="69" t="s">
        <v>76</v>
      </c>
      <c r="X32" s="3"/>
      <c r="Y32" s="4"/>
      <c r="Z32" s="41" t="s">
        <v>76</v>
      </c>
      <c r="AA32" s="8"/>
      <c r="AB32" s="64"/>
      <c r="AC32" s="41" t="s">
        <v>76</v>
      </c>
      <c r="AD32" s="3"/>
      <c r="AE32" s="4"/>
      <c r="AF32" s="41" t="s">
        <v>76</v>
      </c>
      <c r="AG32" s="8"/>
      <c r="AH32" s="64"/>
      <c r="AI32" s="41" t="s">
        <v>76</v>
      </c>
      <c r="AJ32" s="8"/>
      <c r="AK32" s="64"/>
      <c r="AL32" s="63" t="s">
        <v>76</v>
      </c>
      <c r="AM32" s="8"/>
      <c r="AN32" s="64"/>
      <c r="AO32" s="55">
        <f t="shared" si="8"/>
        <v>0</v>
      </c>
      <c r="AP32" s="4">
        <f t="shared" si="9"/>
        <v>0</v>
      </c>
    </row>
    <row r="33" spans="4:42" ht="16.5" customHeight="1" thickTop="1" x14ac:dyDescent="0.25">
      <c r="D33" s="15"/>
      <c r="E33" s="15"/>
      <c r="F33" s="15"/>
      <c r="G33" s="15"/>
      <c r="H33" s="15"/>
      <c r="I33" s="15"/>
      <c r="J33" s="16"/>
      <c r="K33" s="15"/>
      <c r="L33" s="15"/>
      <c r="M33" s="16"/>
      <c r="N33" s="15"/>
      <c r="O33" s="16"/>
      <c r="P33" s="16"/>
      <c r="Q33" s="15"/>
      <c r="R33" s="16"/>
      <c r="S33" s="16"/>
      <c r="T33" s="15"/>
      <c r="U33" s="16"/>
      <c r="V33" s="16"/>
      <c r="W33" s="15"/>
      <c r="X33" s="16"/>
      <c r="Y33" s="16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6"/>
      <c r="AP33" s="16"/>
    </row>
    <row r="34" spans="4:42" ht="16.5" customHeight="1" thickBot="1" x14ac:dyDescent="0.3">
      <c r="M34" s="9"/>
      <c r="O34" s="9"/>
    </row>
    <row r="35" spans="4:42" ht="16.5" customHeight="1" thickTop="1" thickBot="1" x14ac:dyDescent="0.3">
      <c r="D35" s="42" t="s">
        <v>52</v>
      </c>
      <c r="E35" s="10">
        <f t="shared" ref="E35:L35" si="10">SUM(E4:E34)</f>
        <v>216</v>
      </c>
      <c r="F35" s="10">
        <f t="shared" si="10"/>
        <v>118</v>
      </c>
      <c r="G35" s="10">
        <f t="shared" si="10"/>
        <v>98</v>
      </c>
      <c r="H35" s="10">
        <f t="shared" si="10"/>
        <v>545</v>
      </c>
      <c r="I35" s="10">
        <f t="shared" si="10"/>
        <v>508</v>
      </c>
      <c r="J35" s="10">
        <f t="shared" si="10"/>
        <v>2090.0699999999997</v>
      </c>
      <c r="K35" s="10">
        <f t="shared" si="10"/>
        <v>66</v>
      </c>
      <c r="L35" s="10">
        <f t="shared" si="10"/>
        <v>1053</v>
      </c>
      <c r="M35" s="11">
        <f>J35/L35</f>
        <v>1.9848717948717947</v>
      </c>
      <c r="N35" s="23"/>
      <c r="O35" s="11">
        <f>SUM(O4:O32)</f>
        <v>596.31999999999994</v>
      </c>
      <c r="P35" s="22"/>
      <c r="Q35" s="23"/>
      <c r="R35" s="11">
        <f>SUM(R4:R34)</f>
        <v>585.69999999999993</v>
      </c>
      <c r="S35" s="22"/>
      <c r="T35" s="23"/>
      <c r="U35" s="11">
        <f>SUM(U4:U34)</f>
        <v>559.53</v>
      </c>
      <c r="V35" s="22"/>
      <c r="W35" s="23"/>
      <c r="X35" s="11">
        <f>SUM(X4:X34)</f>
        <v>568.6</v>
      </c>
      <c r="Y35" s="22"/>
      <c r="Z35" s="23"/>
      <c r="AA35" s="11">
        <f>SUM(AA4:AA34)</f>
        <v>615.79</v>
      </c>
      <c r="AB35" s="22"/>
      <c r="AC35" s="23"/>
      <c r="AD35" s="11">
        <f>SUM(AD4:AD34)</f>
        <v>581.41999999999996</v>
      </c>
      <c r="AE35" s="22"/>
      <c r="AF35" s="23"/>
      <c r="AG35" s="11">
        <f>SUM(AG4:AG34)</f>
        <v>584.04999999999995</v>
      </c>
      <c r="AH35" s="22"/>
      <c r="AI35" s="23"/>
      <c r="AJ35" s="11">
        <f>SUM(AJ4:AJ34)</f>
        <v>571.54</v>
      </c>
      <c r="AK35" s="22"/>
      <c r="AL35" s="23"/>
      <c r="AM35" s="11">
        <f>SUM(AM4:AM34)</f>
        <v>561.88</v>
      </c>
      <c r="AN35" s="22"/>
      <c r="AO35" s="11">
        <f>AVERAGE(O35,R35,U35,X35,AA35,AD35,AG35,AJ35,AM35)</f>
        <v>580.53666666666663</v>
      </c>
      <c r="AP35" s="14">
        <f>AO35+F35</f>
        <v>698.53666666666663</v>
      </c>
    </row>
    <row r="36" spans="4:42" ht="16.5" thickTop="1" thickBot="1" x14ac:dyDescent="0.3">
      <c r="M36" s="9"/>
      <c r="O36" s="9"/>
      <c r="R36" s="9"/>
      <c r="U36" s="9"/>
      <c r="X36" s="9"/>
      <c r="AO36" s="9"/>
      <c r="AP36" s="9"/>
    </row>
    <row r="37" spans="4:42" ht="15.75" thickTop="1" x14ac:dyDescent="0.25">
      <c r="D37" s="17" t="s">
        <v>72</v>
      </c>
      <c r="E37" s="25"/>
      <c r="F37" s="25"/>
      <c r="G37" s="25"/>
      <c r="H37" s="25"/>
      <c r="I37" s="25"/>
      <c r="J37" s="25"/>
      <c r="K37" s="25"/>
      <c r="L37" s="25"/>
      <c r="M37" s="24"/>
      <c r="N37" s="25"/>
      <c r="O37" s="12">
        <f>O35/24</f>
        <v>24.846666666666664</v>
      </c>
      <c r="P37" s="24"/>
      <c r="Q37" s="25"/>
      <c r="R37" s="12">
        <f>R35/24</f>
        <v>24.404166666666665</v>
      </c>
      <c r="S37" s="24"/>
      <c r="T37" s="25"/>
      <c r="U37" s="12">
        <f>U35/24</f>
        <v>23.313749999999999</v>
      </c>
      <c r="V37" s="26"/>
      <c r="W37" s="25"/>
      <c r="X37" s="12">
        <f>X35/24</f>
        <v>23.691666666666666</v>
      </c>
      <c r="Y37" s="24"/>
      <c r="Z37" s="25"/>
      <c r="AA37" s="12">
        <f>AA35/24</f>
        <v>25.657916666666665</v>
      </c>
      <c r="AB37" s="25"/>
      <c r="AC37" s="25"/>
      <c r="AD37" s="12">
        <f>AD35/24</f>
        <v>24.22583333333333</v>
      </c>
      <c r="AE37" s="25"/>
      <c r="AF37" s="25"/>
      <c r="AG37" s="12">
        <f>AG35/24</f>
        <v>24.335416666666664</v>
      </c>
      <c r="AH37" s="25"/>
      <c r="AI37" s="25"/>
      <c r="AJ37" s="12">
        <f>AJ35/24</f>
        <v>23.814166666666665</v>
      </c>
      <c r="AK37" s="25"/>
      <c r="AL37" s="25"/>
      <c r="AM37" s="12">
        <f>AM35/24</f>
        <v>23.411666666666665</v>
      </c>
      <c r="AN37" s="25"/>
      <c r="AO37" s="13">
        <f>AVERAGE(O37,R37,U37,X37,AA37,AD37,AG37,AJ37,AM37)</f>
        <v>24.189027777777778</v>
      </c>
      <c r="AP37" s="29"/>
    </row>
    <row r="38" spans="4:42" x14ac:dyDescent="0.25">
      <c r="D38" s="18" t="s">
        <v>77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18,1)="A"),O18,0)+IF((LEFT(N19,1)="A"),O19,0)+IF((LEFT(N20,1)="A"),O20,0)+IF((LEFT(N21,1)="A"),O21,0)+IF((LEFT(N22,1)="A"),O22,0)+IF((LEFT(N23,1)="A"),O23,0)+IF((LEFT(N24,1)="A"),O24,0)+IF((LEFT(N25,1)="A"),O25,0)+IF((LEFT(N26,1)="A"),O26,0)+IF((LEFT(N27,1)="A"),O27,0)+IF((LEFT(N28,1)="A"),O28,0)+IF((LEFT(N29,1)="A"),O29,0)+IF((LEFT(N30,1)="A"),O30,0)+IF((LEFT(N32,1)="A"),O32,0))/12</f>
        <v>25.3</v>
      </c>
      <c r="P38" s="44"/>
      <c r="Q38" s="27"/>
      <c r="R38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+IF((LEFT(Q24,1)="A"),R24,0)+IF((LEFT(Q25,1)="A"),R25,0)+IF((LEFT(Q26,1)="A"),R26,0)+IF((LEFT(Q27,1)="A"),R27,0)+IF((LEFT(Q28,1)="A"),R28,0)+IF((LEFT(Q29,1)="A"),R29,0)+IF((LEFT(Q30,1)="A"),R30,0)+IF((LEFT(Q32,1)="A"),R32,0))/12</f>
        <v>24.2225</v>
      </c>
      <c r="S38" s="44"/>
      <c r="T38" s="27"/>
      <c r="U38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18,1)="A"),U18,0)+IF((LEFT(T19,1)="A"),U19,0)+IF((LEFT(T20,1)="A"),U20,0)+IF((LEFT(T21,1)="A"),U21,0)+IF((LEFT(T22,1)="A"),U22,0)+IF((LEFT(T23,1)="A"),U23,0)+IF((LEFT(T24,1)="A"),U24,0)+IF((LEFT(T25,1)="A"),U25,0)+IF((LEFT(T26,1)="A"),U26,0)+IF((LEFT(T27,1)="A"),U27,0)+IF((LEFT(T28,1)="A"),U28,0)+IF((LEFT(T29,1)="A"),U29,0)+IF((LEFT(T30,1)="A"),U30,0)+IF((LEFT(T32,1)="A"),U32,0))/12</f>
        <v>24.089166666666667</v>
      </c>
      <c r="V38" s="44"/>
      <c r="W38" s="27"/>
      <c r="X38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18,1)="A"),X18,0)+IF((LEFT(W19,1)="A"),X19,0)+IF((LEFT(W20,1)="A"),X20,0)+IF((LEFT(W21,1)="A"),X21,0)+IF((LEFT(W22,1)="A"),X22,0)+IF((LEFT(W23,1)="A"),X23,0)+IF((LEFT(W24,1)="A"),X24,0)+IF((LEFT(W25,1)="A"),X25,0)+IF((LEFT(W26,1)="A"),X26,0)+IF((LEFT(W27,1)="A"),X27,0)+IF((LEFT(W28,1)="A"),X28,0)+IF((LEFT(W29,1)="A"),X29,0)+IF((LEFT(W30,1)="A"),X30,0)+IF((LEFT(W32,1)="A"),X32,0))/12</f>
        <v>24.084166666666672</v>
      </c>
      <c r="Y38" s="44"/>
      <c r="Z38" s="27"/>
      <c r="AA38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18,1)="A"),AA18,0)+IF((LEFT(Z19,1)="A"),AA19,0)+IF((LEFT(Z20,1)="A"),AA20,0)+IF((LEFT(Z21,1)="A"),AA21,0)+IF((LEFT(Z22,1)="A"),AA22,0)+IF((LEFT(Z23,1)="A"),AA23,0)+IF((LEFT(Z24,1)="A"),AA24,0)+IF((LEFT(Z25,1)="A"),AA25,0)+IF((LEFT(Z26,1)="A"),AA26,0)+IF((LEFT(Z27,1)="A"),AA27,0)+IF((LEFT(Z28,1)="A"),AA28,0)+IF((LEFT(Z29,1)="A"),AA29,0)+IF((LEFT(Z30,1)="A"),AA30,0)+IF((LEFT(Z32,1)="A"),AA32,0))/12</f>
        <v>26.294166666666666</v>
      </c>
      <c r="AB38" s="27"/>
      <c r="AC38" s="27"/>
      <c r="AD38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18,1)="A"),AD18,0)+IF((LEFT(AC19,1)="A"),AD19,0)+IF((LEFT(AC20,1)="A"),AD20,0)+IF((LEFT(AC21,1)="A"),AD21,0)+IF((LEFT(AC22,1)="A"),AD22,0)+IF((LEFT(AC23,1)="A"),AD23,0)+IF((LEFT(AC24,1)="A"),AD24,0)+IF((LEFT(AC25,1)="A"),AD25,0)+IF((LEFT(AC26,1)="A"),AD26,0)+IF((LEFT(AC27,1)="A"),AD27,0)+IF((LEFT(AC28,1)="A"),AD28,0)+IF((LEFT(AC29,1)="A"),AD29,0)+IF((LEFT(AC30,1)="A"),AD30,0)+IF((LEFT(AC32,1)="A"),AD32,0))/12</f>
        <v>25.008333333333336</v>
      </c>
      <c r="AE38" s="27"/>
      <c r="AF38" s="27"/>
      <c r="AG38" s="1">
        <f>SUM(IF((LEFT(AF4,1)="A"),AG4,0)+IF((LEFT(AF5,1)="A"),AG5,0)+IF((LEFT(AF6,1)="A"),AG6,0)+IF((LEFT(AF7,1)="A"),AG7,0)+IF((LEFT(AF8,1)="A"),AG8,0)+IF((LEFT(AF9,1)="A"),AG9,0)+IF((LEFT(AF10,1)="A"),AG10,0)+IF((LEFT(AF11,1)="A"),AG11,0)+IF((LEFT(AF12,1)="A"),AG12,0)+IF((LEFT(AF13,1)="A"),AG13,0)+IF((LEFT(AF14,1)="A"),AG14,0)+IF((LEFT(AF15,1)="A"),AG15,0)+IF((LEFT(AF16,1)="A"),AG16,0)+IF((LEFT(AF17,1)="A"),AG17,0)+IF((LEFT(AF18,1)="A"),AG18,0)+IF((LEFT(AF19,1)="A"),AG19,0)+IF((LEFT(AF20,1)="A"),AG20,0)+IF((LEFT(AF21,1)="A"),AG21,0)+IF((LEFT(AF22,1)="A"),AG22,0)+IF((LEFT(AF23,1)="A"),AG23,0)+IF((LEFT(AF24,1)="A"),AG24,0)+IF((LEFT(AF25,1)="A"),AG25,0)+IF((LEFT(AF26,1)="A"),AG26,0)+IF((LEFT(AF27,1)="A"),AG27,0)+IF((LEFT(AF28,1)="A"),AG28,0)+IF((LEFT(AF29,1)="A"),AG29,0)+IF((LEFT(AF30,1)="A"),AG30,0)+IF((LEFT(AF32,1)="A"),AG32,0))/12</f>
        <v>25.341666666666669</v>
      </c>
      <c r="AH38" s="27"/>
      <c r="AI38" s="27"/>
      <c r="AJ38" s="1">
        <f>SUM(IF((LEFT(AI4,1)="A"),AJ4,0)+IF((LEFT(AI5,1)="A"),AJ5,0)+IF((LEFT(AI6,1)="A"),AJ6,0)+IF((LEFT(AI7,1)="A"),AJ7,0)+IF((LEFT(AI8,1)="A"),AJ8,0)+IF((LEFT(AI9,1)="A"),AJ9,0)+IF((LEFT(AI10,1)="A"),AJ10,0)+IF((LEFT(AI11,1)="A"),AJ11,0)+IF((LEFT(AI12,1)="A"),AJ12,0)+IF((LEFT(AI13,1)="A"),AJ13,0)+IF((LEFT(AI14,1)="A"),AJ14,0)+IF((LEFT(AI15,1)="A"),AJ15,0)+IF((LEFT(AI16,1)="A"),AJ16,0)+IF((LEFT(AI17,1)="A"),AJ17,0)+IF((LEFT(AI18,1)="A"),AJ18,0)+IF((LEFT(AI19,1)="A"),AJ19,0)+IF((LEFT(AI20,1)="A"),AJ20,0)+IF((LEFT(AI21,1)="A"),AJ21,0)+IF((LEFT(AI22,1)="A"),AJ22,0)+IF((LEFT(AI23,1)="A"),AJ23,0)+IF((LEFT(AI24,1)="A"),AJ24,0)+IF((LEFT(AI25,1)="A"),AJ25,0)+IF((LEFT(AI26,1)="A"),AJ26,0)+IF((LEFT(AI27,1)="A"),AJ27,0)+IF((LEFT(AI28,1)="A"),AJ28,0)+IF((LEFT(AI29,1)="A"),AJ29,0)+IF((LEFT(AI30,1)="A"),AJ30,0)+IF((LEFT(AI32,1)="A"),AJ32,0))/12</f>
        <v>24.696666666666662</v>
      </c>
      <c r="AK38" s="27"/>
      <c r="AL38" s="27"/>
      <c r="AM38" s="1">
        <f>SUM(IF((LEFT(AL4,1)="A"),AM4,0)+IF((LEFT(AL5,1)="A"),AM5,0)+IF((LEFT(AL6,1)="A"),AM6,0)+IF((LEFT(AL7,1)="A"),AM7,0)+IF((LEFT(AL8,1)="A"),AM8,0)+IF((LEFT(AL9,1)="A"),AM9,0)+IF((LEFT(AL10,1)="A"),AM10,0)+IF((LEFT(AL11,1)="A"),AM11,0)+IF((LEFT(AL12,1)="A"),AM12,0)+IF((LEFT(AL13,1)="A"),AM13,0)+IF((LEFT(AL14,1)="A"),AM14,0)+IF((LEFT(AL15,1)="A"),AM15,0)+IF((LEFT(AL16,1)="A"),AM16,0)+IF((LEFT(AL17,1)="A"),AM17,0)+IF((LEFT(AL18,1)="A"),AM18,0)+IF((LEFT(AL19,1)="A"),AM19,0)+IF((LEFT(AL20,1)="A"),AM20,0)+IF((LEFT(AL21,1)="A"),AM21,0)+IF((LEFT(AL22,1)="A"),AM22,0)+IF((LEFT(AL23,1)="A"),AM23,0)+IF((LEFT(AL24,1)="A"),AM24,0)+IF((LEFT(AL25,1)="A"),AM25,0)+IF((LEFT(AL26,1)="A"),AM26,0)+IF((LEFT(AL27,1)="A"),AM27,0)+IF((LEFT(AL28,1)="A"),AM28,0)+IF((LEFT(AL29,1)="A"),AM29,0)+IF((LEFT(AL30,1)="A"),AM30,0)+IF((LEFT(AL32,1)="A"),AM32,0))/12</f>
        <v>24.872499999999999</v>
      </c>
      <c r="AN38" s="27"/>
      <c r="AO38" s="1">
        <f>AVERAGE(O38,R38,U38,X38,AA38,AD38,AG38,AJ38,AM38)</f>
        <v>24.878796296296297</v>
      </c>
      <c r="AP38" s="30"/>
    </row>
    <row r="39" spans="4:42" ht="15.75" thickBot="1" x14ac:dyDescent="0.3">
      <c r="D39" s="19" t="s">
        <v>78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18,1)="B"),O18,0)+IF((LEFT(N19,1)="B"),O19,0)+IF((LEFT(N20,1)="B"),O20,0)+IF((LEFT(N21,1)="B"),O21,0)+IF((LEFT(N22,1)="B"),O22,0)+IF((LEFT(N23,1)="B"),O23,0)+IF((LEFT(N24,1)="B"),O24,0)+IF((LEFT(N25,1)="B"),O25,0)+IF((LEFT(N26,1)="B"),O26,0)+IF((LEFT(N27,1)="B"),O27,0)+IF((LEFT(N28,1)="B"),O28,0)+IF((LEFT(N29,1)="B"),O29,0)+IF((LEFT(N30,1)="B"),O30,0)+IF((LEFT(N32,1)="B"),O32,0)+IF((LEFT(N33,1)="B"),O33,0))/12</f>
        <v>24.393333333333334</v>
      </c>
      <c r="P39" s="45"/>
      <c r="Q39" s="28"/>
      <c r="R39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+IF((LEFT(Q24,1)="B"),R24,0)+IF((LEFT(Q25,1)="B"),R25,0)+IF((LEFT(Q26,1)="B"),R26,0)+IF((LEFT(Q27,1)="B"),R27,0)+IF((LEFT(Q28,1)="B"),R28,0)+IF((LEFT(Q29,1)="B"),R29,0)+IF((LEFT(Q30,1)="B"),R30,0)+IF((LEFT(Q32,1)="B"),R32,0)+IF((LEFT(Q33,1)="B"),R33,0))/12</f>
        <v>24.585833333333337</v>
      </c>
      <c r="S39" s="45"/>
      <c r="T39" s="28"/>
      <c r="U39" s="3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18,1)="B"),U18,0)+IF((LEFT(T19,1)="B"),U19,0)+IF((LEFT(T20,1)="B"),U20,0)+IF((LEFT(T21,1)="B"),U21,0)+IF((LEFT(T22,1)="B"),U22,0)+IF((LEFT(T23,1)="B"),U23,0)+IF((LEFT(T24,1)="B"),U24,0)+IF((LEFT(T25,1)="B"),U25,0)+IF((LEFT(T26,1)="B"),U26,0)+IF((LEFT(T27,1)="B"),U27,0)+IF((LEFT(T28,1)="B"),U28,0)+IF((LEFT(T29,1)="B"),U29,0)+IF((LEFT(T30,1)="B"),U30,0)+IF((LEFT(T32,1)="B"),U32,0)+IF((LEFT(T33,1)="B"),U33,0))/12</f>
        <v>22.53833333333333</v>
      </c>
      <c r="V39" s="45"/>
      <c r="W39" s="28"/>
      <c r="X39" s="3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18,1)="B"),X18,0)+IF((LEFT(W19,1)="B"),X19,0)+IF((LEFT(W20,1)="B"),X20,0)+IF((LEFT(W21,1)="B"),X21,0)+IF((LEFT(W22,1)="B"),X22,0)+IF((LEFT(W23,1)="B"),X23,0)+IF((LEFT(W24,1)="B"),X24,0)+IF((LEFT(W25,1)="B"),X25,0)+IF((LEFT(W26,1)="B"),X26,0)+IF((LEFT(W27,1)="B"),X27,0)+IF((LEFT(W28,1)="B"),X28,0)+IF((LEFT(W29,1)="B"),X29,0)+IF((LEFT(W30,1)="B"),X30,0)+IF((LEFT(W32,1)="B"),X32,0)+IF((LEFT(W33,1)="B"),X33,0))/12</f>
        <v>23.299166666666668</v>
      </c>
      <c r="Y39" s="45"/>
      <c r="Z39" s="28"/>
      <c r="AA39" s="3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18,1)="B"),AA18,0)+IF((LEFT(Z19,1)="B"),AA19,0)+IF((LEFT(Z20,1)="B"),AA20,0)+IF((LEFT(Z21,1)="B"),AA21,0)+IF((LEFT(Z22,1)="B"),AA22,0)+IF((LEFT(Z23,1)="B"),AA23,0)+IF((LEFT(Z24,1)="B"),AA24,0)+IF((LEFT(Z25,1)="B"),AA25,0)+IF((LEFT(Z26,1)="B"),AA26,0)+IF((LEFT(Z27,1)="B"),AA27,0)+IF((LEFT(Z28,1)="B"),AA28,0)+IF((LEFT(Z29,1)="B"),AA29,0)+IF((LEFT(Z30,1)="B"),AA30,0)+IF((LEFT(Z32,1)="B"),AA32,0)+IF((LEFT(Z33,1)="B"),AA33,0))/12</f>
        <v>25.021666666666665</v>
      </c>
      <c r="AB39" s="28"/>
      <c r="AC39" s="28"/>
      <c r="AD39" s="3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18,1)="B"),AD18,0)+IF((LEFT(AC19,1)="B"),AD19,0)+IF((LEFT(AC20,1)="B"),AD20,0)+IF((LEFT(AC21,1)="B"),AD21,0)+IF((LEFT(AC22,1)="B"),AD22,0)+IF((LEFT(AC23,1)="B"),AD23,0)+IF((LEFT(AC24,1)="B"),AD24,0)+IF((LEFT(AC25,1)="B"),AD25,0)+IF((LEFT(AC26,1)="B"),AD26,0)+IF((LEFT(AC27,1)="B"),AD27,0)+IF((LEFT(AC28,1)="B"),AD28,0)+IF((LEFT(AC29,1)="B"),AD29,0)+IF((LEFT(AC30,1)="B"),AD30,0)+IF((LEFT(AC32,1)="B"),AD32,0)+IF((LEFT(AC33,1)="B"),AD33,0))/12</f>
        <v>23.443333333333332</v>
      </c>
      <c r="AE39" s="28"/>
      <c r="AF39" s="28"/>
      <c r="AG39" s="3">
        <f>SUM(IF((LEFT(AF5,1)="B"),AG5,0)+IF((LEFT(AF6,1)="B"),AG6,0)+IF((LEFT(AF7,1)="B"),AG7,0)+IF((LEFT(AF8,1)="B"),AG8,0)+IF((LEFT(AF9,1)="B"),AG9,0)+IF((LEFT(AF10,1)="B"),AG10,0)+IF((LEFT(AF11,1)="B"),AG11,0)+IF((LEFT(AF12,1)="B"),AG12,0)+IF((LEFT(AF13,1)="B"),AG13,0)+IF((LEFT(AF14,1)="B"),AG14,0)+IF((LEFT(AF15,1)="B"),AG15,0)+IF((LEFT(AF16,1)="B"),AG16,0)+IF((LEFT(AF17,1)="B"),AG17,0)+IF((LEFT(AF18,1)="B"),AG18,0)+IF((LEFT(AF19,1)="B"),AG19,0)+IF((LEFT(AF20,1)="B"),AG20,0)+IF((LEFT(AF21,1)="B"),AG21,0)+IF((LEFT(AF22,1)="B"),AG22,0)+IF((LEFT(AF23,1)="B"),AG23,0)+IF((LEFT(AF24,1)="B"),AG24,0)+IF((LEFT(AF25,1)="B"),AG25,0)+IF((LEFT(AF26,1)="B"),AG26,0)+IF((LEFT(AF27,1)="B"),AG27,0)+IF((LEFT(AF28,1)="B"),AG28,0)+IF((LEFT(AF29,1)="B"),AG29,0)+IF((LEFT(AF30,1)="B"),AG30,0)+IF((LEFT(AF32,1)="B"),AG32,0)+IF((LEFT(AF33,1)="B"),AG33,0))/12</f>
        <v>21.692499999999999</v>
      </c>
      <c r="AH39" s="28"/>
      <c r="AI39" s="28"/>
      <c r="AJ39" s="3">
        <f>SUM(IF((LEFT(AI5,1)="B"),AJ5,0)+IF((LEFT(AI6,1)="B"),AJ6,0)+IF((LEFT(AI7,1)="B"),AJ7,0)+IF((LEFT(AI8,1)="B"),AJ8,0)+IF((LEFT(AI9,1)="B"),AJ9,0)+IF((LEFT(AI10,1)="B"),AJ10,0)+IF((LEFT(AI11,1)="B"),AJ11,0)+IF((LEFT(AI12,1)="B"),AJ12,0)+IF((LEFT(AI13,1)="B"),AJ13,0)+IF((LEFT(AI14,1)="B"),AJ14,0)+IF((LEFT(AI15,1)="B"),AJ15,0)+IF((LEFT(AI16,1)="B"),AJ16,0)+IF((LEFT(AI17,1)="B"),AJ17,0)+IF((LEFT(AI18,1)="B"),AJ18,0)+IF((LEFT(AI19,1)="B"),AJ19,0)+IF((LEFT(AI20,1)="B"),AJ20,0)+IF((LEFT(AI21,1)="B"),AJ21,0)+IF((LEFT(AI22,1)="B"),AJ22,0)+IF((LEFT(AI23,1)="B"),AJ23,0)+IF((LEFT(AI24,1)="B"),AJ24,0)+IF((LEFT(AI25,1)="B"),AJ25,0)+IF((LEFT(AI26,1)="B"),AJ26,0)+IF((LEFT(AI27,1)="B"),AJ27,0)+IF((LEFT(AI28,1)="B"),AJ28,0)+IF((LEFT(AI29,1)="B"),AJ29,0)+IF((LEFT(AI30,1)="B"),AJ30,0)+IF((LEFT(AI32,1)="B"),AJ32,0)+IF((LEFT(AI33,1)="B"),AJ33,0))/12</f>
        <v>21.326666666666664</v>
      </c>
      <c r="AK39" s="28"/>
      <c r="AL39" s="28"/>
      <c r="AM39" s="3">
        <f>SUM(IF((LEFT(AL5,1)="B"),AM5,0)+IF((LEFT(AL6,1)="B"),AM6,0)+IF((LEFT(AL7,1)="B"),AM7,0)+IF((LEFT(AL8,1)="B"),AM8,0)+IF((LEFT(AL9,1)="B"),AM9,0)+IF((LEFT(AL10,1)="B"),AM10,0)+IF((LEFT(AL11,1)="B"),AM11,0)+IF((LEFT(AL12,1)="B"),AM12,0)+IF((LEFT(AL13,1)="B"),AM13,0)+IF((LEFT(AL14,1)="B"),AM14,0)+IF((LEFT(AL15,1)="B"),AM15,0)+IF((LEFT(AL16,1)="B"),AM16,0)+IF((LEFT(AL17,1)="B"),AM17,0)+IF((LEFT(AL18,1)="B"),AM18,0)+IF((LEFT(AL19,1)="B"),AM19,0)+IF((LEFT(AL20,1)="B"),AM20,0)+IF((LEFT(AL21,1)="B"),AM21,0)+IF((LEFT(AL22,1)="B"),AM22,0)+IF((LEFT(AL23,1)="B"),AM23,0)+IF((LEFT(AL24,1)="B"),AM24,0)+IF((LEFT(AL25,1)="B"),AM25,0)+IF((LEFT(AL26,1)="B"),AM26,0)+IF((LEFT(AL27,1)="B"),AM27,0)+IF((LEFT(AL28,1)="B"),AM28,0)+IF((LEFT(AL29,1)="B"),AM29,0)+IF((LEFT(AL30,1)="B"),AM30,0)+IF((LEFT(AL32,1)="B"),AM32,0)+IF((LEFT(AL33,1)="B"),AM33,0))/12</f>
        <v>20.21166666666667</v>
      </c>
      <c r="AN39" s="28"/>
      <c r="AO39" s="3">
        <f>AVERAGE(O39,R39,U39,X39,AA39,AD39,AG39,AJ39,AM39)</f>
        <v>22.945833333333333</v>
      </c>
      <c r="AP39" s="31"/>
    </row>
    <row r="40" spans="4:42" ht="15.75" thickTop="1" x14ac:dyDescent="0.25"/>
  </sheetData>
  <sortState ref="D3:AP32">
    <sortCondition descending="1" ref="AP3:AP32"/>
  </sortState>
  <mergeCells count="9">
    <mergeCell ref="AF2:AH2"/>
    <mergeCell ref="AI2:AK2"/>
    <mergeCell ref="AL2:AN2"/>
    <mergeCell ref="N2:P2"/>
    <mergeCell ref="Q2:S2"/>
    <mergeCell ref="T2:V2"/>
    <mergeCell ref="W2:Y2"/>
    <mergeCell ref="Z2:AB2"/>
    <mergeCell ref="AC2:AE2"/>
  </mergeCells>
  <conditionalFormatting sqref="N4:AN33">
    <cfRule type="cellIs" dxfId="27" priority="1" operator="equal">
      <formula>0</formula>
    </cfRule>
    <cfRule type="cellIs" dxfId="26" priority="2" operator="equal">
      <formula>"A 0-0"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2"/>
  <sheetViews>
    <sheetView showGridLines="0" showRowColHeaders="0" tabSelected="1" zoomScaleNormal="100" workbookViewId="0">
      <pane xSplit="13" ySplit="3" topLeftCell="AL4" activePane="bottomRight" state="frozen"/>
      <selection pane="topRight" activeCell="N1" sqref="N1"/>
      <selection pane="bottomLeft" activeCell="A4" sqref="A4"/>
      <selection pane="bottomRight"/>
    </sheetView>
  </sheetViews>
  <sheetFormatPr defaultRowHeight="15" x14ac:dyDescent="0.25"/>
  <cols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1" width="10.42578125" style="5" customWidth="1"/>
    <col min="42" max="42" width="10.140625" style="5" customWidth="1"/>
  </cols>
  <sheetData>
    <row r="1" spans="2:42" ht="15.75" thickBot="1" x14ac:dyDescent="0.3"/>
    <row r="2" spans="2:42" ht="16.5" thickTop="1" thickBot="1" x14ac:dyDescent="0.3">
      <c r="N2" s="106" t="s">
        <v>80</v>
      </c>
      <c r="O2" s="107"/>
      <c r="P2" s="108"/>
      <c r="Q2" s="106" t="s">
        <v>82</v>
      </c>
      <c r="R2" s="107"/>
      <c r="S2" s="108"/>
      <c r="T2" s="106" t="s">
        <v>83</v>
      </c>
      <c r="U2" s="107"/>
      <c r="V2" s="108"/>
      <c r="W2" s="106" t="s">
        <v>84</v>
      </c>
      <c r="X2" s="107"/>
      <c r="Y2" s="108"/>
      <c r="Z2" s="106" t="s">
        <v>85</v>
      </c>
      <c r="AA2" s="107"/>
      <c r="AB2" s="108"/>
      <c r="AC2" s="106" t="s">
        <v>86</v>
      </c>
      <c r="AD2" s="107"/>
      <c r="AE2" s="108"/>
      <c r="AF2" s="106" t="s">
        <v>87</v>
      </c>
      <c r="AG2" s="107"/>
      <c r="AH2" s="108"/>
      <c r="AI2" s="106" t="s">
        <v>88</v>
      </c>
      <c r="AJ2" s="107"/>
      <c r="AK2" s="108"/>
      <c r="AL2" s="106" t="s">
        <v>89</v>
      </c>
      <c r="AM2" s="107"/>
      <c r="AN2" s="108"/>
    </row>
    <row r="3" spans="2:42" ht="16.5" thickTop="1" thickBot="1" x14ac:dyDescent="0.3">
      <c r="B3" s="78" t="s">
        <v>91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65</v>
      </c>
      <c r="M3" s="46" t="s">
        <v>8</v>
      </c>
      <c r="N3" s="38" t="s">
        <v>81</v>
      </c>
      <c r="O3" s="36" t="s">
        <v>68</v>
      </c>
      <c r="P3" s="14" t="s">
        <v>6</v>
      </c>
      <c r="Q3" s="38" t="s">
        <v>81</v>
      </c>
      <c r="R3" s="36" t="s">
        <v>68</v>
      </c>
      <c r="S3" s="14" t="s">
        <v>6</v>
      </c>
      <c r="T3" s="38" t="s">
        <v>81</v>
      </c>
      <c r="U3" s="36" t="s">
        <v>68</v>
      </c>
      <c r="V3" s="37" t="s">
        <v>6</v>
      </c>
      <c r="W3" s="38" t="s">
        <v>81</v>
      </c>
      <c r="X3" s="36" t="s">
        <v>68</v>
      </c>
      <c r="Y3" s="14" t="s">
        <v>6</v>
      </c>
      <c r="Z3" s="38" t="s">
        <v>81</v>
      </c>
      <c r="AA3" s="36" t="s">
        <v>68</v>
      </c>
      <c r="AB3" s="37" t="s">
        <v>6</v>
      </c>
      <c r="AC3" s="38" t="s">
        <v>69</v>
      </c>
      <c r="AD3" s="36" t="s">
        <v>68</v>
      </c>
      <c r="AE3" s="37" t="s">
        <v>6</v>
      </c>
      <c r="AF3" s="38" t="s">
        <v>81</v>
      </c>
      <c r="AG3" s="36" t="s">
        <v>68</v>
      </c>
      <c r="AH3" s="37" t="s">
        <v>6</v>
      </c>
      <c r="AI3" s="38" t="s">
        <v>81</v>
      </c>
      <c r="AJ3" s="36" t="s">
        <v>68</v>
      </c>
      <c r="AK3" s="37" t="s">
        <v>6</v>
      </c>
      <c r="AL3" s="57" t="s">
        <v>81</v>
      </c>
      <c r="AM3" s="36" t="s">
        <v>68</v>
      </c>
      <c r="AN3" s="37" t="s">
        <v>6</v>
      </c>
      <c r="AO3" s="56" t="s">
        <v>70</v>
      </c>
      <c r="AP3" s="37" t="s">
        <v>71</v>
      </c>
    </row>
    <row r="4" spans="2:42" ht="15.75" thickTop="1" x14ac:dyDescent="0.25">
      <c r="B4" s="77">
        <v>1</v>
      </c>
      <c r="D4" s="65" t="s">
        <v>63</v>
      </c>
      <c r="E4" s="6">
        <f t="shared" ref="E4:E19" si="0">COUNT(O4,R4,U4,X4,AA4,AD4,AG4,AJ4,AM4)</f>
        <v>3</v>
      </c>
      <c r="F4" s="7">
        <f t="shared" ref="F4:F19" si="1">SUM(IF(AND((LEFT(N4,1)="A"),(MID(N4,3,1)="3")),1,0)+IF(AND((LEFT(Q4,1)="A"),(MID(Q4,3,1)="3")),1,0)+IF(AND((LEFT(T4,1)="A"),(MID(T4,3,1)="3")),1,0)+IF(AND((LEFT(W4,1)="A"),(MID(W4,3,1)="3")),1,0)+IF(AND((LEFT(Z4,1)="A"),(MID(Z4,3,1)="3")),1,0)+IF(AND((LEFT(AC4,1)="A"),(MID(AC4,3,1)="3")),1,0)+IF(AND((LEFT(AF4,1)="A"),(MID(AF4,3,1)="3")),1,0)+IF(AND((LEFT(AI4,1)="A"),(MID(AI4,3,1)="3")),1,0)+IF(AND((LEFT(AL4,1)="A"),(MID(AL4,3,1)="3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3</v>
      </c>
      <c r="G4" s="6">
        <f t="shared" ref="G4:G19" si="2">E4-F4</f>
        <v>0</v>
      </c>
      <c r="H4" s="6">
        <f t="shared" ref="H4:H19" si="3">SUM(MID(N4,3,1))+(MID(Q4,3,1)+(MID(T4,3,1)+(MID(W4,3,1)+(MID(Z4,3,1)+(MID(AC4,3,1)+(MID(AF4,3,1))+(MID(AI4,3,1))+(MID(AL4,3,1)))))))</f>
        <v>9</v>
      </c>
      <c r="I4" s="6">
        <f t="shared" ref="I4:I19" si="4">SUM(MID(N4,5,1))+(MID(Q4,5,1)+(MID(T4,5,1)+(MID(W4,5,1)+(MID(Z4,5,1)+(MID(AC4,5,1)+(MID(AF4,5,1))+(MID(AI4,5,1))+(MID(AL4,5,1)))))))</f>
        <v>3</v>
      </c>
      <c r="J4" s="13">
        <f t="shared" ref="J4:J19" si="5">SUM(P4,S4,V4,Y4,AB4,AE4,AH4,AK4,AN4)</f>
        <v>17.559999999999999</v>
      </c>
      <c r="K4" s="6"/>
      <c r="L4" s="6">
        <f t="shared" ref="L4:L19" si="6">H4+I4</f>
        <v>12</v>
      </c>
      <c r="M4" s="43">
        <f t="shared" ref="M4:M19" si="7">IF(ISERROR((J4+K4)/L4),0,(J4+K4)/L4)</f>
        <v>1.4633333333333332</v>
      </c>
      <c r="N4" s="87" t="s">
        <v>23</v>
      </c>
      <c r="O4" s="13">
        <v>23.12</v>
      </c>
      <c r="P4" s="59">
        <v>2.4</v>
      </c>
      <c r="Q4" s="87" t="s">
        <v>55</v>
      </c>
      <c r="R4" s="13">
        <v>26.55</v>
      </c>
      <c r="S4" s="59">
        <v>7.45</v>
      </c>
      <c r="T4" s="66" t="s">
        <v>21</v>
      </c>
      <c r="U4" s="13">
        <v>19.7</v>
      </c>
      <c r="V4" s="59">
        <v>7.71</v>
      </c>
      <c r="W4" s="66" t="s">
        <v>76</v>
      </c>
      <c r="X4" s="13"/>
      <c r="Y4" s="59">
        <v>0</v>
      </c>
      <c r="Z4" s="47" t="s">
        <v>76</v>
      </c>
      <c r="AA4" s="6"/>
      <c r="AB4" s="59"/>
      <c r="AC4" s="65" t="s">
        <v>76</v>
      </c>
      <c r="AD4" s="6"/>
      <c r="AE4" s="59"/>
      <c r="AF4" s="65" t="s">
        <v>76</v>
      </c>
      <c r="AG4" s="6"/>
      <c r="AH4" s="59"/>
      <c r="AI4" s="65" t="s">
        <v>76</v>
      </c>
      <c r="AJ4" s="6"/>
      <c r="AK4" s="59"/>
      <c r="AL4" s="58" t="s">
        <v>76</v>
      </c>
      <c r="AM4" s="6"/>
      <c r="AN4" s="59"/>
      <c r="AO4" s="53">
        <f t="shared" ref="AO4:AO19" si="8">IF(ISERROR(AVERAGE(O4,R4,U4,X4,AA4,AD4,AG4,AJ4,AM4)),0,(AVERAGE(O4,R4,U4,X4,AA4,AD4,AG4,AJ4,AM4)))</f>
        <v>23.123333333333335</v>
      </c>
      <c r="AP4" s="43">
        <f t="shared" ref="AP4:AP19" si="9">AO4+F4</f>
        <v>26.123333333333335</v>
      </c>
    </row>
    <row r="5" spans="2:42" x14ac:dyDescent="0.25">
      <c r="B5" s="75">
        <v>2</v>
      </c>
      <c r="D5" s="40" t="s">
        <v>13</v>
      </c>
      <c r="E5" s="7">
        <f t="shared" si="0"/>
        <v>9</v>
      </c>
      <c r="F5" s="7">
        <f t="shared" si="1"/>
        <v>6</v>
      </c>
      <c r="G5" s="7">
        <f t="shared" si="2"/>
        <v>3</v>
      </c>
      <c r="H5" s="7">
        <f t="shared" si="3"/>
        <v>22</v>
      </c>
      <c r="I5" s="7">
        <f t="shared" si="4"/>
        <v>13</v>
      </c>
      <c r="J5" s="1">
        <f t="shared" si="5"/>
        <v>48.39</v>
      </c>
      <c r="K5" s="7">
        <v>1</v>
      </c>
      <c r="L5" s="7">
        <f t="shared" si="6"/>
        <v>35</v>
      </c>
      <c r="M5" s="2">
        <f t="shared" si="7"/>
        <v>1.4111428571428573</v>
      </c>
      <c r="N5" s="67" t="s">
        <v>56</v>
      </c>
      <c r="O5" s="1">
        <v>18.34</v>
      </c>
      <c r="P5" s="61">
        <v>4.8</v>
      </c>
      <c r="Q5" s="67" t="s">
        <v>22</v>
      </c>
      <c r="R5" s="1">
        <v>21.62</v>
      </c>
      <c r="S5" s="61">
        <v>5.34</v>
      </c>
      <c r="T5" s="86" t="s">
        <v>23</v>
      </c>
      <c r="U5" s="1">
        <v>23.48</v>
      </c>
      <c r="V5" s="61">
        <v>6.01</v>
      </c>
      <c r="W5" s="86" t="s">
        <v>55</v>
      </c>
      <c r="X5" s="1">
        <v>20.72</v>
      </c>
      <c r="Y5" s="61">
        <v>3.25</v>
      </c>
      <c r="Z5" s="94" t="s">
        <v>55</v>
      </c>
      <c r="AA5" s="7">
        <v>21.11</v>
      </c>
      <c r="AB5" s="2">
        <v>5.44</v>
      </c>
      <c r="AC5" s="67" t="s">
        <v>22</v>
      </c>
      <c r="AD5" s="1">
        <v>18.28</v>
      </c>
      <c r="AE5" s="2">
        <v>5.4</v>
      </c>
      <c r="AF5" s="86" t="s">
        <v>55</v>
      </c>
      <c r="AG5" s="7">
        <v>19.25</v>
      </c>
      <c r="AH5" s="61">
        <v>5.37</v>
      </c>
      <c r="AI5" s="68" t="s">
        <v>23</v>
      </c>
      <c r="AJ5" s="1">
        <v>19.03</v>
      </c>
      <c r="AK5" s="2">
        <v>4.75</v>
      </c>
      <c r="AL5" s="99" t="s">
        <v>55</v>
      </c>
      <c r="AM5" s="1">
        <v>18.86</v>
      </c>
      <c r="AN5" s="2">
        <v>8.0299999999999994</v>
      </c>
      <c r="AO5" s="54">
        <f t="shared" si="8"/>
        <v>20.076666666666668</v>
      </c>
      <c r="AP5" s="74">
        <f t="shared" si="9"/>
        <v>26.076666666666668</v>
      </c>
    </row>
    <row r="6" spans="2:42" x14ac:dyDescent="0.25">
      <c r="B6" s="75">
        <v>3</v>
      </c>
      <c r="D6" s="40" t="s">
        <v>94</v>
      </c>
      <c r="E6" s="7">
        <f t="shared" si="0"/>
        <v>7</v>
      </c>
      <c r="F6" s="7">
        <f t="shared" si="1"/>
        <v>5</v>
      </c>
      <c r="G6" s="7">
        <f t="shared" si="2"/>
        <v>2</v>
      </c>
      <c r="H6" s="7">
        <f t="shared" si="3"/>
        <v>17</v>
      </c>
      <c r="I6" s="7">
        <f t="shared" si="4"/>
        <v>12</v>
      </c>
      <c r="J6" s="1">
        <f t="shared" si="5"/>
        <v>38.61</v>
      </c>
      <c r="K6" s="7">
        <v>1</v>
      </c>
      <c r="L6" s="7">
        <f t="shared" si="6"/>
        <v>29</v>
      </c>
      <c r="M6" s="2">
        <f t="shared" si="7"/>
        <v>1.3658620689655172</v>
      </c>
      <c r="N6" s="68" t="s">
        <v>76</v>
      </c>
      <c r="O6" s="1"/>
      <c r="P6" s="61">
        <v>0</v>
      </c>
      <c r="Q6" s="68" t="s">
        <v>76</v>
      </c>
      <c r="R6" s="1"/>
      <c r="S6" s="61">
        <v>0</v>
      </c>
      <c r="T6" s="68" t="s">
        <v>19</v>
      </c>
      <c r="U6" s="1">
        <v>18.18</v>
      </c>
      <c r="V6" s="61">
        <v>5</v>
      </c>
      <c r="W6" s="68" t="s">
        <v>20</v>
      </c>
      <c r="X6" s="1">
        <v>17.89</v>
      </c>
      <c r="Y6" s="61">
        <v>4.4000000000000004</v>
      </c>
      <c r="Z6" s="95" t="s">
        <v>31</v>
      </c>
      <c r="AA6" s="7">
        <v>18.25</v>
      </c>
      <c r="AB6" s="2">
        <v>3.8</v>
      </c>
      <c r="AC6" s="96" t="s">
        <v>19</v>
      </c>
      <c r="AD6" s="1">
        <v>19</v>
      </c>
      <c r="AE6" s="2">
        <v>5.8</v>
      </c>
      <c r="AF6" s="92" t="s">
        <v>24</v>
      </c>
      <c r="AG6" s="7">
        <v>18.850000000000001</v>
      </c>
      <c r="AH6" s="61">
        <v>7.05</v>
      </c>
      <c r="AI6" s="96" t="s">
        <v>55</v>
      </c>
      <c r="AJ6" s="1">
        <v>19.8</v>
      </c>
      <c r="AK6" s="2">
        <v>8.16</v>
      </c>
      <c r="AL6" s="98" t="s">
        <v>22</v>
      </c>
      <c r="AM6" s="1">
        <v>19.399999999999999</v>
      </c>
      <c r="AN6" s="2">
        <v>4.4000000000000004</v>
      </c>
      <c r="AO6" s="54">
        <f t="shared" si="8"/>
        <v>18.767142857142854</v>
      </c>
      <c r="AP6" s="2">
        <f t="shared" si="9"/>
        <v>23.767142857142854</v>
      </c>
    </row>
    <row r="7" spans="2:42" x14ac:dyDescent="0.25">
      <c r="B7" s="75">
        <v>4</v>
      </c>
      <c r="D7" s="40" t="s">
        <v>64</v>
      </c>
      <c r="E7" s="7">
        <f t="shared" si="0"/>
        <v>9</v>
      </c>
      <c r="F7" s="7">
        <f t="shared" si="1"/>
        <v>7</v>
      </c>
      <c r="G7" s="7">
        <f t="shared" si="2"/>
        <v>2</v>
      </c>
      <c r="H7" s="7">
        <f t="shared" si="3"/>
        <v>22</v>
      </c>
      <c r="I7" s="7">
        <f t="shared" si="4"/>
        <v>13</v>
      </c>
      <c r="J7" s="1">
        <f t="shared" si="5"/>
        <v>34.75</v>
      </c>
      <c r="K7" s="7">
        <v>1</v>
      </c>
      <c r="L7" s="7">
        <f t="shared" si="6"/>
        <v>35</v>
      </c>
      <c r="M7" s="2">
        <f t="shared" si="7"/>
        <v>1.0214285714285714</v>
      </c>
      <c r="N7" s="86" t="s">
        <v>19</v>
      </c>
      <c r="O7" s="1">
        <v>18.34</v>
      </c>
      <c r="P7" s="61">
        <v>6.05</v>
      </c>
      <c r="Q7" s="86" t="s">
        <v>31</v>
      </c>
      <c r="R7" s="1">
        <v>17.510000000000002</v>
      </c>
      <c r="S7" s="61">
        <v>4.63</v>
      </c>
      <c r="T7" s="67" t="s">
        <v>57</v>
      </c>
      <c r="U7" s="1">
        <v>15.22</v>
      </c>
      <c r="V7" s="61">
        <v>2</v>
      </c>
      <c r="W7" s="67" t="s">
        <v>22</v>
      </c>
      <c r="X7" s="1">
        <v>16.68</v>
      </c>
      <c r="Y7" s="61">
        <v>4</v>
      </c>
      <c r="Z7" s="83" t="s">
        <v>31</v>
      </c>
      <c r="AA7" s="7">
        <v>15.26</v>
      </c>
      <c r="AB7" s="2">
        <v>3.21</v>
      </c>
      <c r="AC7" s="68" t="s">
        <v>31</v>
      </c>
      <c r="AD7" s="1">
        <v>18.239999999999998</v>
      </c>
      <c r="AE7" s="2">
        <v>5.65</v>
      </c>
      <c r="AF7" s="86" t="s">
        <v>31</v>
      </c>
      <c r="AG7" s="7">
        <v>15.09</v>
      </c>
      <c r="AH7" s="2">
        <v>4.8</v>
      </c>
      <c r="AI7" s="86" t="s">
        <v>31</v>
      </c>
      <c r="AJ7" s="1">
        <v>17.25</v>
      </c>
      <c r="AK7" s="2">
        <v>3.4</v>
      </c>
      <c r="AL7" s="99" t="s">
        <v>20</v>
      </c>
      <c r="AM7" s="1">
        <v>15.49</v>
      </c>
      <c r="AN7" s="2">
        <v>1.01</v>
      </c>
      <c r="AO7" s="54">
        <f t="shared" si="8"/>
        <v>16.564444444444447</v>
      </c>
      <c r="AP7" s="2">
        <f t="shared" si="9"/>
        <v>23.564444444444447</v>
      </c>
    </row>
    <row r="8" spans="2:42" x14ac:dyDescent="0.25">
      <c r="B8" s="75">
        <v>5</v>
      </c>
      <c r="D8" s="40" t="s">
        <v>17</v>
      </c>
      <c r="E8" s="7">
        <f t="shared" si="0"/>
        <v>9</v>
      </c>
      <c r="F8" s="7">
        <f t="shared" si="1"/>
        <v>6</v>
      </c>
      <c r="G8" s="7">
        <f t="shared" si="2"/>
        <v>3</v>
      </c>
      <c r="H8" s="7">
        <f t="shared" si="3"/>
        <v>21</v>
      </c>
      <c r="I8" s="7">
        <f t="shared" si="4"/>
        <v>14</v>
      </c>
      <c r="J8" s="1">
        <f t="shared" si="5"/>
        <v>29.990000000000002</v>
      </c>
      <c r="K8" s="7"/>
      <c r="L8" s="7">
        <f t="shared" si="6"/>
        <v>35</v>
      </c>
      <c r="M8" s="2">
        <f t="shared" si="7"/>
        <v>0.85685714285714287</v>
      </c>
      <c r="N8" s="67" t="s">
        <v>22</v>
      </c>
      <c r="O8" s="1">
        <v>14.08</v>
      </c>
      <c r="P8" s="61">
        <v>0</v>
      </c>
      <c r="Q8" s="67" t="s">
        <v>22</v>
      </c>
      <c r="R8" s="1">
        <v>15.98</v>
      </c>
      <c r="S8" s="61">
        <v>1</v>
      </c>
      <c r="T8" s="68" t="s">
        <v>20</v>
      </c>
      <c r="U8" s="1">
        <v>18.79</v>
      </c>
      <c r="V8" s="61">
        <v>4.4000000000000004</v>
      </c>
      <c r="W8" s="68" t="s">
        <v>31</v>
      </c>
      <c r="X8" s="1">
        <v>14.7</v>
      </c>
      <c r="Y8" s="61">
        <v>4.25</v>
      </c>
      <c r="Z8" s="89" t="s">
        <v>31</v>
      </c>
      <c r="AA8" s="7">
        <v>15.27</v>
      </c>
      <c r="AB8" s="2">
        <v>5.25</v>
      </c>
      <c r="AC8" s="88" t="s">
        <v>31</v>
      </c>
      <c r="AD8" s="1">
        <v>16.829999999999998</v>
      </c>
      <c r="AE8" s="2">
        <v>4.4000000000000004</v>
      </c>
      <c r="AF8" s="92" t="s">
        <v>22</v>
      </c>
      <c r="AG8" s="1">
        <v>16.3</v>
      </c>
      <c r="AH8" s="2">
        <v>3.2</v>
      </c>
      <c r="AI8" s="88" t="s">
        <v>21</v>
      </c>
      <c r="AJ8" s="1">
        <v>17.510000000000002</v>
      </c>
      <c r="AK8" s="2">
        <v>4</v>
      </c>
      <c r="AL8" s="103" t="s">
        <v>23</v>
      </c>
      <c r="AM8" s="1">
        <v>19.78</v>
      </c>
      <c r="AN8" s="2">
        <v>3.49</v>
      </c>
      <c r="AO8" s="54">
        <f t="shared" si="8"/>
        <v>16.582222222222221</v>
      </c>
      <c r="AP8" s="2">
        <f t="shared" si="9"/>
        <v>22.582222222222221</v>
      </c>
    </row>
    <row r="9" spans="2:42" x14ac:dyDescent="0.25">
      <c r="B9" s="75">
        <v>6</v>
      </c>
      <c r="D9" s="40" t="s">
        <v>10</v>
      </c>
      <c r="E9" s="7">
        <f t="shared" si="0"/>
        <v>9</v>
      </c>
      <c r="F9" s="7">
        <f t="shared" si="1"/>
        <v>5</v>
      </c>
      <c r="G9" s="7">
        <f t="shared" si="2"/>
        <v>4</v>
      </c>
      <c r="H9" s="7">
        <f t="shared" si="3"/>
        <v>20</v>
      </c>
      <c r="I9" s="7">
        <f t="shared" si="4"/>
        <v>22</v>
      </c>
      <c r="J9" s="1">
        <f t="shared" si="5"/>
        <v>41.42</v>
      </c>
      <c r="K9" s="7"/>
      <c r="L9" s="7">
        <f t="shared" si="6"/>
        <v>42</v>
      </c>
      <c r="M9" s="2">
        <f t="shared" si="7"/>
        <v>0.98619047619047628</v>
      </c>
      <c r="N9" s="68" t="s">
        <v>21</v>
      </c>
      <c r="O9" s="1">
        <v>19.73</v>
      </c>
      <c r="P9" s="61">
        <v>6.6</v>
      </c>
      <c r="Q9" s="67" t="s">
        <v>56</v>
      </c>
      <c r="R9" s="1">
        <v>18.87</v>
      </c>
      <c r="S9" s="61">
        <v>4.38</v>
      </c>
      <c r="T9" s="67" t="s">
        <v>57</v>
      </c>
      <c r="U9" s="1">
        <v>16.71</v>
      </c>
      <c r="V9" s="61">
        <v>1</v>
      </c>
      <c r="W9" s="68" t="s">
        <v>21</v>
      </c>
      <c r="X9" s="1">
        <v>15.33</v>
      </c>
      <c r="Y9" s="61">
        <v>8.42</v>
      </c>
      <c r="Z9" s="83" t="s">
        <v>21</v>
      </c>
      <c r="AA9" s="7">
        <v>17.72</v>
      </c>
      <c r="AB9" s="2">
        <v>3.4</v>
      </c>
      <c r="AC9" s="67" t="s">
        <v>56</v>
      </c>
      <c r="AD9" s="1">
        <v>18.190000000000001</v>
      </c>
      <c r="AE9" s="2">
        <v>4.8</v>
      </c>
      <c r="AF9" s="67" t="s">
        <v>22</v>
      </c>
      <c r="AG9" s="7">
        <v>16.920000000000002</v>
      </c>
      <c r="AH9" s="61">
        <v>3.61</v>
      </c>
      <c r="AI9" s="68" t="s">
        <v>21</v>
      </c>
      <c r="AJ9" s="1">
        <v>18.11</v>
      </c>
      <c r="AK9" s="2">
        <v>6.21</v>
      </c>
      <c r="AL9" s="99" t="s">
        <v>21</v>
      </c>
      <c r="AM9" s="1">
        <v>16.28</v>
      </c>
      <c r="AN9" s="2">
        <v>3</v>
      </c>
      <c r="AO9" s="54">
        <f t="shared" si="8"/>
        <v>17.54</v>
      </c>
      <c r="AP9" s="2">
        <f t="shared" si="9"/>
        <v>22.54</v>
      </c>
    </row>
    <row r="10" spans="2:42" x14ac:dyDescent="0.25">
      <c r="B10" s="75">
        <v>7</v>
      </c>
      <c r="D10" s="40" t="s">
        <v>14</v>
      </c>
      <c r="E10" s="7">
        <f t="shared" si="0"/>
        <v>9</v>
      </c>
      <c r="F10" s="7">
        <f t="shared" si="1"/>
        <v>4</v>
      </c>
      <c r="G10" s="7">
        <f t="shared" si="2"/>
        <v>5</v>
      </c>
      <c r="H10" s="7">
        <f t="shared" si="3"/>
        <v>19</v>
      </c>
      <c r="I10" s="7">
        <f t="shared" si="4"/>
        <v>19</v>
      </c>
      <c r="J10" s="1">
        <f t="shared" si="5"/>
        <v>39.419999999999995</v>
      </c>
      <c r="K10" s="7"/>
      <c r="L10" s="7">
        <f t="shared" si="6"/>
        <v>38</v>
      </c>
      <c r="M10" s="2">
        <f t="shared" si="7"/>
        <v>1.0373684210526315</v>
      </c>
      <c r="N10" s="67" t="s">
        <v>18</v>
      </c>
      <c r="O10" s="1">
        <v>17.43</v>
      </c>
      <c r="P10" s="61">
        <v>4</v>
      </c>
      <c r="Q10" s="68" t="s">
        <v>20</v>
      </c>
      <c r="R10" s="1">
        <v>16.7</v>
      </c>
      <c r="S10" s="61">
        <v>4.4000000000000004</v>
      </c>
      <c r="T10" s="86" t="s">
        <v>20</v>
      </c>
      <c r="U10" s="1">
        <v>19.78</v>
      </c>
      <c r="V10" s="61">
        <v>4.68</v>
      </c>
      <c r="W10" s="67" t="s">
        <v>56</v>
      </c>
      <c r="X10" s="1">
        <v>20.82</v>
      </c>
      <c r="Y10" s="61">
        <v>8.8699999999999992</v>
      </c>
      <c r="Z10" s="89" t="s">
        <v>21</v>
      </c>
      <c r="AA10" s="7">
        <v>17.45</v>
      </c>
      <c r="AB10" s="2">
        <v>4</v>
      </c>
      <c r="AC10" s="96" t="s">
        <v>21</v>
      </c>
      <c r="AD10" s="1">
        <v>17.41</v>
      </c>
      <c r="AE10" s="2">
        <v>4.8</v>
      </c>
      <c r="AF10" s="88" t="s">
        <v>22</v>
      </c>
      <c r="AG10" s="1">
        <v>18.399999999999999</v>
      </c>
      <c r="AH10" s="61">
        <v>3.01</v>
      </c>
      <c r="AI10" s="92" t="s">
        <v>22</v>
      </c>
      <c r="AJ10" s="1">
        <v>17.170000000000002</v>
      </c>
      <c r="AK10" s="2">
        <v>3.65</v>
      </c>
      <c r="AL10" s="98" t="s">
        <v>22</v>
      </c>
      <c r="AM10" s="1">
        <v>15.65</v>
      </c>
      <c r="AN10" s="2">
        <v>2.0099999999999998</v>
      </c>
      <c r="AO10" s="54">
        <f>IF(ISERROR(AVERAGE(O10,R10,U10,X10,AA10,AD10,AG10,AJ10,AM10)),0,(AVERAGE(O10,R10,U10,X10,AA10,AD10,AG10,AJ10,AM10)))</f>
        <v>17.867777777777775</v>
      </c>
      <c r="AP10" s="2">
        <f t="shared" si="9"/>
        <v>21.867777777777775</v>
      </c>
    </row>
    <row r="11" spans="2:42" x14ac:dyDescent="0.25">
      <c r="B11" s="75">
        <v>8</v>
      </c>
      <c r="D11" s="40" t="s">
        <v>58</v>
      </c>
      <c r="E11" s="7">
        <f t="shared" si="0"/>
        <v>8</v>
      </c>
      <c r="F11" s="7">
        <f t="shared" si="1"/>
        <v>3</v>
      </c>
      <c r="G11" s="7">
        <f t="shared" si="2"/>
        <v>5</v>
      </c>
      <c r="H11" s="7">
        <f t="shared" si="3"/>
        <v>13</v>
      </c>
      <c r="I11" s="7">
        <f t="shared" si="4"/>
        <v>17</v>
      </c>
      <c r="J11" s="1">
        <f t="shared" si="5"/>
        <v>38.01</v>
      </c>
      <c r="K11" s="7">
        <v>1</v>
      </c>
      <c r="L11" s="7">
        <f t="shared" si="6"/>
        <v>30</v>
      </c>
      <c r="M11" s="2">
        <f t="shared" si="7"/>
        <v>1.3003333333333333</v>
      </c>
      <c r="N11" s="68" t="s">
        <v>55</v>
      </c>
      <c r="O11" s="1">
        <v>16.8</v>
      </c>
      <c r="P11" s="61">
        <v>5.61</v>
      </c>
      <c r="Q11" s="67" t="s">
        <v>22</v>
      </c>
      <c r="R11" s="1">
        <v>18.059999999999999</v>
      </c>
      <c r="S11" s="61">
        <v>6.41</v>
      </c>
      <c r="T11" s="67" t="s">
        <v>22</v>
      </c>
      <c r="U11" s="1">
        <v>18.7</v>
      </c>
      <c r="V11" s="61">
        <v>6.04</v>
      </c>
      <c r="W11" s="68" t="s">
        <v>55</v>
      </c>
      <c r="X11" s="1">
        <v>17.02</v>
      </c>
      <c r="Y11" s="61">
        <v>2.21</v>
      </c>
      <c r="Z11" s="84" t="s">
        <v>56</v>
      </c>
      <c r="AA11" s="7">
        <v>16.41</v>
      </c>
      <c r="AB11" s="2">
        <v>3.4</v>
      </c>
      <c r="AC11" s="67" t="s">
        <v>57</v>
      </c>
      <c r="AD11" s="1">
        <v>18.78</v>
      </c>
      <c r="AE11" s="2">
        <v>4</v>
      </c>
      <c r="AF11" s="67" t="s">
        <v>57</v>
      </c>
      <c r="AG11" s="7">
        <v>20.83</v>
      </c>
      <c r="AH11" s="61">
        <v>6.94</v>
      </c>
      <c r="AI11" s="40" t="s">
        <v>76</v>
      </c>
      <c r="AJ11" s="7"/>
      <c r="AK11" s="61"/>
      <c r="AL11" s="102" t="s">
        <v>20</v>
      </c>
      <c r="AM11" s="1">
        <v>17.89</v>
      </c>
      <c r="AN11" s="2">
        <v>3.4</v>
      </c>
      <c r="AO11" s="54">
        <f t="shared" si="8"/>
        <v>18.061250000000001</v>
      </c>
      <c r="AP11" s="2">
        <f t="shared" si="9"/>
        <v>21.061250000000001</v>
      </c>
    </row>
    <row r="12" spans="2:42" x14ac:dyDescent="0.25">
      <c r="B12" s="75">
        <v>9</v>
      </c>
      <c r="D12" s="40" t="s">
        <v>16</v>
      </c>
      <c r="E12" s="7">
        <f t="shared" si="0"/>
        <v>9</v>
      </c>
      <c r="F12" s="7">
        <f t="shared" si="1"/>
        <v>3</v>
      </c>
      <c r="G12" s="7">
        <f t="shared" si="2"/>
        <v>6</v>
      </c>
      <c r="H12" s="7">
        <f t="shared" si="3"/>
        <v>13</v>
      </c>
      <c r="I12" s="7">
        <f t="shared" si="4"/>
        <v>19</v>
      </c>
      <c r="J12" s="1">
        <f t="shared" si="5"/>
        <v>40.9</v>
      </c>
      <c r="K12" s="7">
        <v>1</v>
      </c>
      <c r="L12" s="7">
        <f t="shared" si="6"/>
        <v>32</v>
      </c>
      <c r="M12" s="2">
        <f t="shared" si="7"/>
        <v>1.309375</v>
      </c>
      <c r="N12" s="68" t="s">
        <v>23</v>
      </c>
      <c r="O12" s="1">
        <v>20.309999999999999</v>
      </c>
      <c r="P12" s="61">
        <v>5.82</v>
      </c>
      <c r="Q12" s="67" t="s">
        <v>57</v>
      </c>
      <c r="R12" s="1">
        <v>15.63</v>
      </c>
      <c r="S12" s="61">
        <v>1</v>
      </c>
      <c r="T12" s="67" t="s">
        <v>56</v>
      </c>
      <c r="U12" s="1">
        <v>17.61</v>
      </c>
      <c r="V12" s="61">
        <v>7.55</v>
      </c>
      <c r="W12" s="68" t="s">
        <v>23</v>
      </c>
      <c r="X12" s="1">
        <v>18.559999999999999</v>
      </c>
      <c r="Y12" s="61">
        <v>6.9</v>
      </c>
      <c r="Z12" s="93" t="s">
        <v>57</v>
      </c>
      <c r="AA12" s="7">
        <v>15.51</v>
      </c>
      <c r="AB12" s="2">
        <v>0</v>
      </c>
      <c r="AC12" s="92" t="s">
        <v>22</v>
      </c>
      <c r="AD12" s="1">
        <v>18.02</v>
      </c>
      <c r="AE12" s="2">
        <v>4.7699999999999996</v>
      </c>
      <c r="AF12" s="88" t="s">
        <v>55</v>
      </c>
      <c r="AG12" s="7">
        <v>17.649999999999999</v>
      </c>
      <c r="AH12" s="61">
        <v>2.61</v>
      </c>
      <c r="AI12" s="92" t="s">
        <v>22</v>
      </c>
      <c r="AJ12" s="1">
        <v>18.21</v>
      </c>
      <c r="AK12" s="2">
        <v>6.2</v>
      </c>
      <c r="AL12" s="98" t="s">
        <v>57</v>
      </c>
      <c r="AM12" s="1">
        <v>20.239999999999998</v>
      </c>
      <c r="AN12" s="2">
        <v>6.05</v>
      </c>
      <c r="AO12" s="54">
        <f t="shared" si="8"/>
        <v>17.971111111111114</v>
      </c>
      <c r="AP12" s="2">
        <f t="shared" si="9"/>
        <v>20.971111111111114</v>
      </c>
    </row>
    <row r="13" spans="2:42" x14ac:dyDescent="0.25">
      <c r="B13" s="75">
        <v>10</v>
      </c>
      <c r="D13" s="40" t="s">
        <v>9</v>
      </c>
      <c r="E13" s="7">
        <f t="shared" si="0"/>
        <v>9</v>
      </c>
      <c r="F13" s="7">
        <f t="shared" si="1"/>
        <v>4</v>
      </c>
      <c r="G13" s="7">
        <f t="shared" si="2"/>
        <v>5</v>
      </c>
      <c r="H13" s="7">
        <f t="shared" si="3"/>
        <v>17</v>
      </c>
      <c r="I13" s="7">
        <f t="shared" si="4"/>
        <v>21</v>
      </c>
      <c r="J13" s="1">
        <f t="shared" si="5"/>
        <v>27.13</v>
      </c>
      <c r="K13" s="7"/>
      <c r="L13" s="7">
        <f t="shared" si="6"/>
        <v>38</v>
      </c>
      <c r="M13" s="2">
        <f t="shared" si="7"/>
        <v>0.71394736842105255</v>
      </c>
      <c r="N13" s="67" t="s">
        <v>24</v>
      </c>
      <c r="O13" s="1">
        <v>16.940000000000001</v>
      </c>
      <c r="P13" s="61">
        <v>2.0499999999999998</v>
      </c>
      <c r="Q13" s="68" t="s">
        <v>31</v>
      </c>
      <c r="R13" s="1">
        <v>15.5</v>
      </c>
      <c r="S13" s="61">
        <v>6</v>
      </c>
      <c r="T13" s="68" t="s">
        <v>31</v>
      </c>
      <c r="U13" s="1">
        <v>15.35</v>
      </c>
      <c r="V13" s="61">
        <v>3</v>
      </c>
      <c r="W13" s="68" t="s">
        <v>19</v>
      </c>
      <c r="X13" s="1">
        <v>17.170000000000002</v>
      </c>
      <c r="Y13" s="61">
        <v>3</v>
      </c>
      <c r="Z13" s="84" t="s">
        <v>22</v>
      </c>
      <c r="AA13" s="7">
        <v>17.329999999999998</v>
      </c>
      <c r="AB13" s="2">
        <v>2.64</v>
      </c>
      <c r="AC13" s="67" t="s">
        <v>57</v>
      </c>
      <c r="AD13" s="1">
        <v>16.2</v>
      </c>
      <c r="AE13" s="2">
        <v>2</v>
      </c>
      <c r="AF13" s="67" t="s">
        <v>24</v>
      </c>
      <c r="AG13" s="7">
        <v>18.02</v>
      </c>
      <c r="AH13" s="2">
        <v>1</v>
      </c>
      <c r="AI13" s="68" t="s">
        <v>19</v>
      </c>
      <c r="AJ13" s="1">
        <v>16.16</v>
      </c>
      <c r="AK13" s="2">
        <v>4.24</v>
      </c>
      <c r="AL13" s="97" t="s">
        <v>18</v>
      </c>
      <c r="AM13" s="1">
        <v>15.29</v>
      </c>
      <c r="AN13" s="2">
        <v>3.2</v>
      </c>
      <c r="AO13" s="54">
        <f t="shared" si="8"/>
        <v>16.440000000000001</v>
      </c>
      <c r="AP13" s="2">
        <f t="shared" si="9"/>
        <v>20.440000000000001</v>
      </c>
    </row>
    <row r="14" spans="2:42" x14ac:dyDescent="0.25">
      <c r="B14" s="75">
        <v>11</v>
      </c>
      <c r="D14" s="40" t="s">
        <v>11</v>
      </c>
      <c r="E14" s="7">
        <f t="shared" si="0"/>
        <v>6</v>
      </c>
      <c r="F14" s="7">
        <f t="shared" si="1"/>
        <v>2</v>
      </c>
      <c r="G14" s="7">
        <f t="shared" si="2"/>
        <v>4</v>
      </c>
      <c r="H14" s="7">
        <f t="shared" si="3"/>
        <v>8</v>
      </c>
      <c r="I14" s="7">
        <f t="shared" si="4"/>
        <v>13</v>
      </c>
      <c r="J14" s="1">
        <f t="shared" si="5"/>
        <v>13.79</v>
      </c>
      <c r="K14" s="7"/>
      <c r="L14" s="7">
        <f t="shared" si="6"/>
        <v>21</v>
      </c>
      <c r="M14" s="2">
        <f t="shared" si="7"/>
        <v>0.65666666666666662</v>
      </c>
      <c r="N14" s="67" t="s">
        <v>53</v>
      </c>
      <c r="O14" s="1">
        <v>17.07</v>
      </c>
      <c r="P14" s="61">
        <v>2.21</v>
      </c>
      <c r="Q14" s="67" t="s">
        <v>24</v>
      </c>
      <c r="R14" s="1">
        <v>15.97</v>
      </c>
      <c r="S14" s="61">
        <v>1</v>
      </c>
      <c r="T14" s="67" t="s">
        <v>24</v>
      </c>
      <c r="U14" s="1">
        <v>16.05</v>
      </c>
      <c r="V14" s="61">
        <v>2.23</v>
      </c>
      <c r="W14" s="68" t="s">
        <v>76</v>
      </c>
      <c r="X14" s="1"/>
      <c r="Y14" s="61">
        <v>0</v>
      </c>
      <c r="Z14" s="104" t="s">
        <v>76</v>
      </c>
      <c r="AA14" s="7"/>
      <c r="AB14" s="2"/>
      <c r="AC14" s="39" t="s">
        <v>76</v>
      </c>
      <c r="AD14" s="7"/>
      <c r="AE14" s="61"/>
      <c r="AF14" s="92" t="s">
        <v>53</v>
      </c>
      <c r="AG14" s="7">
        <v>16.63</v>
      </c>
      <c r="AH14" s="2">
        <v>2</v>
      </c>
      <c r="AI14" s="88" t="s">
        <v>20</v>
      </c>
      <c r="AJ14" s="1">
        <v>15.82</v>
      </c>
      <c r="AK14" s="2">
        <v>3</v>
      </c>
      <c r="AL14" s="100" t="s">
        <v>31</v>
      </c>
      <c r="AM14" s="1">
        <v>14.77</v>
      </c>
      <c r="AN14" s="2">
        <v>3.35</v>
      </c>
      <c r="AO14" s="54">
        <f t="shared" si="8"/>
        <v>16.051666666666666</v>
      </c>
      <c r="AP14" s="2">
        <f t="shared" si="9"/>
        <v>18.051666666666666</v>
      </c>
    </row>
    <row r="15" spans="2:42" x14ac:dyDescent="0.25">
      <c r="B15" s="75">
        <v>12</v>
      </c>
      <c r="D15" s="40" t="s">
        <v>75</v>
      </c>
      <c r="E15" s="7">
        <f t="shared" si="0"/>
        <v>5</v>
      </c>
      <c r="F15" s="7">
        <f t="shared" si="1"/>
        <v>3</v>
      </c>
      <c r="G15" s="7">
        <f t="shared" si="2"/>
        <v>2</v>
      </c>
      <c r="H15" s="7">
        <f t="shared" si="3"/>
        <v>9</v>
      </c>
      <c r="I15" s="7">
        <f t="shared" si="4"/>
        <v>11</v>
      </c>
      <c r="J15" s="1">
        <f t="shared" si="5"/>
        <v>14.4</v>
      </c>
      <c r="K15" s="7"/>
      <c r="L15" s="7">
        <f t="shared" si="6"/>
        <v>20</v>
      </c>
      <c r="M15" s="2">
        <f t="shared" si="7"/>
        <v>0.72</v>
      </c>
      <c r="N15" s="40" t="s">
        <v>76</v>
      </c>
      <c r="O15" s="1"/>
      <c r="P15" s="61">
        <v>0</v>
      </c>
      <c r="Q15" s="40" t="s">
        <v>76</v>
      </c>
      <c r="R15" s="1"/>
      <c r="S15" s="61">
        <v>0</v>
      </c>
      <c r="T15" s="40" t="s">
        <v>76</v>
      </c>
      <c r="U15" s="1"/>
      <c r="V15" s="61">
        <v>0</v>
      </c>
      <c r="W15" s="68" t="s">
        <v>31</v>
      </c>
      <c r="X15" s="1">
        <v>16.14</v>
      </c>
      <c r="Y15" s="61">
        <v>5</v>
      </c>
      <c r="Z15" s="83" t="s">
        <v>19</v>
      </c>
      <c r="AA15" s="7">
        <v>15.64</v>
      </c>
      <c r="AB15" s="2">
        <v>5.4</v>
      </c>
      <c r="AC15" s="68" t="s">
        <v>19</v>
      </c>
      <c r="AD15" s="1">
        <v>12.68</v>
      </c>
      <c r="AE15" s="2">
        <v>3</v>
      </c>
      <c r="AF15" s="67" t="s">
        <v>53</v>
      </c>
      <c r="AG15" s="7">
        <v>14.95</v>
      </c>
      <c r="AH15" s="2">
        <v>1</v>
      </c>
      <c r="AI15" s="67" t="s">
        <v>53</v>
      </c>
      <c r="AJ15" s="1">
        <v>14.71</v>
      </c>
      <c r="AK15" s="2">
        <v>0</v>
      </c>
      <c r="AL15" s="60" t="s">
        <v>76</v>
      </c>
      <c r="AM15" s="1"/>
      <c r="AN15" s="2"/>
      <c r="AO15" s="54">
        <f t="shared" si="8"/>
        <v>14.824000000000002</v>
      </c>
      <c r="AP15" s="2">
        <f t="shared" si="9"/>
        <v>17.824000000000002</v>
      </c>
    </row>
    <row r="16" spans="2:42" x14ac:dyDescent="0.25">
      <c r="B16" s="75">
        <v>13</v>
      </c>
      <c r="D16" s="40" t="s">
        <v>12</v>
      </c>
      <c r="E16" s="7">
        <f t="shared" si="0"/>
        <v>5</v>
      </c>
      <c r="F16" s="7">
        <f t="shared" si="1"/>
        <v>1</v>
      </c>
      <c r="G16" s="7">
        <f t="shared" si="2"/>
        <v>4</v>
      </c>
      <c r="H16" s="7">
        <f t="shared" si="3"/>
        <v>6</v>
      </c>
      <c r="I16" s="7">
        <f t="shared" si="4"/>
        <v>12</v>
      </c>
      <c r="J16" s="1">
        <f t="shared" si="5"/>
        <v>7.52</v>
      </c>
      <c r="K16" s="7"/>
      <c r="L16" s="7">
        <f t="shared" si="6"/>
        <v>18</v>
      </c>
      <c r="M16" s="2">
        <f t="shared" si="7"/>
        <v>0.41777777777777775</v>
      </c>
      <c r="N16" s="67" t="s">
        <v>24</v>
      </c>
      <c r="O16" s="1">
        <v>17.309999999999999</v>
      </c>
      <c r="P16" s="61">
        <v>3.21</v>
      </c>
      <c r="Q16" s="67" t="s">
        <v>53</v>
      </c>
      <c r="R16" s="1">
        <v>15.79</v>
      </c>
      <c r="S16" s="61">
        <v>0</v>
      </c>
      <c r="T16" s="67" t="s">
        <v>18</v>
      </c>
      <c r="U16" s="1">
        <v>15.22</v>
      </c>
      <c r="V16" s="61">
        <v>1.31</v>
      </c>
      <c r="W16" s="68" t="s">
        <v>76</v>
      </c>
      <c r="X16" s="1"/>
      <c r="Y16" s="61">
        <v>0</v>
      </c>
      <c r="Z16" s="104" t="s">
        <v>76</v>
      </c>
      <c r="AA16" s="7"/>
      <c r="AB16" s="2"/>
      <c r="AC16" s="39" t="s">
        <v>76</v>
      </c>
      <c r="AD16" s="7"/>
      <c r="AE16" s="61"/>
      <c r="AF16" s="39" t="s">
        <v>76</v>
      </c>
      <c r="AG16" s="7"/>
      <c r="AH16" s="61"/>
      <c r="AI16" s="92" t="s">
        <v>53</v>
      </c>
      <c r="AJ16" s="1">
        <v>13.89</v>
      </c>
      <c r="AK16" s="2">
        <v>2</v>
      </c>
      <c r="AL16" s="100" t="s">
        <v>20</v>
      </c>
      <c r="AM16" s="1">
        <v>13.54</v>
      </c>
      <c r="AN16" s="2">
        <v>1</v>
      </c>
      <c r="AO16" s="54">
        <f t="shared" si="8"/>
        <v>15.15</v>
      </c>
      <c r="AP16" s="2">
        <f t="shared" si="9"/>
        <v>16.149999999999999</v>
      </c>
    </row>
    <row r="17" spans="2:42" x14ac:dyDescent="0.25">
      <c r="B17" s="75">
        <v>14</v>
      </c>
      <c r="D17" s="40" t="s">
        <v>15</v>
      </c>
      <c r="E17" s="7">
        <f t="shared" si="0"/>
        <v>5</v>
      </c>
      <c r="F17" s="7">
        <f t="shared" si="1"/>
        <v>1</v>
      </c>
      <c r="G17" s="7">
        <f t="shared" si="2"/>
        <v>4</v>
      </c>
      <c r="H17" s="7">
        <f t="shared" si="3"/>
        <v>5</v>
      </c>
      <c r="I17" s="7">
        <f t="shared" si="4"/>
        <v>13</v>
      </c>
      <c r="J17" s="1">
        <f t="shared" si="5"/>
        <v>8.69</v>
      </c>
      <c r="K17" s="7"/>
      <c r="L17" s="7">
        <f t="shared" si="6"/>
        <v>18</v>
      </c>
      <c r="M17" s="2">
        <f t="shared" si="7"/>
        <v>0.48277777777777775</v>
      </c>
      <c r="N17" s="67" t="s">
        <v>24</v>
      </c>
      <c r="O17" s="1">
        <v>13.76</v>
      </c>
      <c r="P17" s="61">
        <v>3.48</v>
      </c>
      <c r="Q17" s="67" t="s">
        <v>53</v>
      </c>
      <c r="R17" s="1">
        <v>15.54</v>
      </c>
      <c r="S17" s="61">
        <v>0</v>
      </c>
      <c r="T17" s="40" t="s">
        <v>76</v>
      </c>
      <c r="U17" s="1"/>
      <c r="V17" s="61">
        <v>0</v>
      </c>
      <c r="W17" s="86" t="s">
        <v>31</v>
      </c>
      <c r="X17" s="1">
        <v>18.88</v>
      </c>
      <c r="Y17" s="61">
        <v>3.21</v>
      </c>
      <c r="Z17" s="84" t="s">
        <v>53</v>
      </c>
      <c r="AA17" s="7">
        <v>14.77</v>
      </c>
      <c r="AB17" s="2">
        <v>1</v>
      </c>
      <c r="AC17" s="67" t="s">
        <v>24</v>
      </c>
      <c r="AD17" s="1">
        <v>12.72</v>
      </c>
      <c r="AE17" s="2">
        <v>1</v>
      </c>
      <c r="AF17" s="40" t="s">
        <v>76</v>
      </c>
      <c r="AG17" s="7"/>
      <c r="AH17" s="61"/>
      <c r="AI17" s="40" t="s">
        <v>76</v>
      </c>
      <c r="AJ17" s="7"/>
      <c r="AK17" s="61"/>
      <c r="AL17" s="60" t="s">
        <v>76</v>
      </c>
      <c r="AM17" s="1"/>
      <c r="AN17" s="2"/>
      <c r="AO17" s="81">
        <f t="shared" si="8"/>
        <v>15.133999999999997</v>
      </c>
      <c r="AP17" s="2">
        <f t="shared" si="9"/>
        <v>16.133999999999997</v>
      </c>
    </row>
    <row r="18" spans="2:42" x14ac:dyDescent="0.25">
      <c r="B18" s="75">
        <v>15</v>
      </c>
      <c r="D18" s="40" t="s">
        <v>74</v>
      </c>
      <c r="E18" s="7">
        <f t="shared" si="0"/>
        <v>5</v>
      </c>
      <c r="F18" s="7">
        <f t="shared" si="1"/>
        <v>1</v>
      </c>
      <c r="G18" s="7">
        <f t="shared" si="2"/>
        <v>4</v>
      </c>
      <c r="H18" s="7">
        <f t="shared" si="3"/>
        <v>5</v>
      </c>
      <c r="I18" s="7">
        <f t="shared" si="4"/>
        <v>14</v>
      </c>
      <c r="J18" s="1">
        <f t="shared" si="5"/>
        <v>9.61</v>
      </c>
      <c r="K18" s="7"/>
      <c r="L18" s="7">
        <f t="shared" si="6"/>
        <v>19</v>
      </c>
      <c r="M18" s="2">
        <f t="shared" si="7"/>
        <v>0.50578947368421046</v>
      </c>
      <c r="N18" s="39" t="s">
        <v>76</v>
      </c>
      <c r="O18" s="1"/>
      <c r="P18" s="61">
        <v>0</v>
      </c>
      <c r="Q18" s="39" t="s">
        <v>76</v>
      </c>
      <c r="R18" s="1"/>
      <c r="S18" s="61">
        <v>0</v>
      </c>
      <c r="T18" s="39" t="s">
        <v>76</v>
      </c>
      <c r="U18" s="1"/>
      <c r="V18" s="61">
        <v>0</v>
      </c>
      <c r="W18" s="92" t="s">
        <v>24</v>
      </c>
      <c r="X18" s="1">
        <v>15.05</v>
      </c>
      <c r="Y18" s="61">
        <v>1</v>
      </c>
      <c r="Z18" s="83" t="s">
        <v>19</v>
      </c>
      <c r="AA18" s="7">
        <v>15.66</v>
      </c>
      <c r="AB18" s="2">
        <v>4.4000000000000004</v>
      </c>
      <c r="AC18" s="67" t="s">
        <v>53</v>
      </c>
      <c r="AD18" s="1">
        <v>11.6</v>
      </c>
      <c r="AE18" s="61">
        <v>0</v>
      </c>
      <c r="AF18" s="67" t="s">
        <v>24</v>
      </c>
      <c r="AG18" s="7">
        <v>14.51</v>
      </c>
      <c r="AH18" s="2">
        <v>2</v>
      </c>
      <c r="AI18" s="92" t="s">
        <v>53</v>
      </c>
      <c r="AJ18" s="1">
        <v>13.75</v>
      </c>
      <c r="AK18" s="2">
        <v>2.21</v>
      </c>
      <c r="AL18" s="60" t="s">
        <v>76</v>
      </c>
      <c r="AM18" s="7"/>
      <c r="AN18" s="61"/>
      <c r="AO18" s="81">
        <f t="shared" si="8"/>
        <v>14.113999999999999</v>
      </c>
      <c r="AP18" s="2">
        <f t="shared" si="9"/>
        <v>15.113999999999999</v>
      </c>
    </row>
    <row r="19" spans="2:42" ht="15.75" thickBot="1" x14ac:dyDescent="0.3">
      <c r="B19" s="76">
        <v>16</v>
      </c>
      <c r="D19" s="41" t="s">
        <v>92</v>
      </c>
      <c r="E19" s="8">
        <f t="shared" si="0"/>
        <v>1</v>
      </c>
      <c r="F19" s="8">
        <f t="shared" si="1"/>
        <v>1</v>
      </c>
      <c r="G19" s="8">
        <f t="shared" si="2"/>
        <v>0</v>
      </c>
      <c r="H19" s="8">
        <f t="shared" si="3"/>
        <v>3</v>
      </c>
      <c r="I19" s="8">
        <f t="shared" si="4"/>
        <v>0</v>
      </c>
      <c r="J19" s="3">
        <f t="shared" si="5"/>
        <v>3.26</v>
      </c>
      <c r="K19" s="8"/>
      <c r="L19" s="8">
        <f t="shared" si="6"/>
        <v>3</v>
      </c>
      <c r="M19" s="4">
        <f t="shared" si="7"/>
        <v>1.0866666666666667</v>
      </c>
      <c r="N19" s="41" t="s">
        <v>76</v>
      </c>
      <c r="O19" s="8"/>
      <c r="P19" s="64"/>
      <c r="Q19" s="41" t="s">
        <v>76</v>
      </c>
      <c r="R19" s="8"/>
      <c r="S19" s="64"/>
      <c r="T19" s="41" t="s">
        <v>76</v>
      </c>
      <c r="U19" s="8"/>
      <c r="V19" s="64"/>
      <c r="W19" s="41" t="s">
        <v>76</v>
      </c>
      <c r="X19" s="8"/>
      <c r="Y19" s="64"/>
      <c r="Z19" s="49" t="s">
        <v>76</v>
      </c>
      <c r="AA19" s="8"/>
      <c r="AB19" s="3"/>
      <c r="AC19" s="8" t="s">
        <v>76</v>
      </c>
      <c r="AD19" s="8"/>
      <c r="AE19" s="8"/>
      <c r="AF19" s="8" t="s">
        <v>76</v>
      </c>
      <c r="AG19" s="8"/>
      <c r="AH19" s="8"/>
      <c r="AI19" s="8" t="s">
        <v>76</v>
      </c>
      <c r="AJ19" s="8"/>
      <c r="AK19" s="105"/>
      <c r="AL19" s="79" t="s">
        <v>20</v>
      </c>
      <c r="AM19" s="3">
        <v>12.42</v>
      </c>
      <c r="AN19" s="4">
        <v>3.26</v>
      </c>
      <c r="AO19" s="82">
        <f t="shared" si="8"/>
        <v>12.42</v>
      </c>
      <c r="AP19" s="4">
        <f t="shared" si="9"/>
        <v>13.42</v>
      </c>
    </row>
    <row r="20" spans="2:42" ht="15.75" hidden="1" thickTop="1" x14ac:dyDescent="0.25">
      <c r="B20" s="77">
        <v>16</v>
      </c>
      <c r="D20" s="39"/>
      <c r="E20" s="32">
        <f t="shared" ref="E20:E24" si="10">COUNT(O20,R20,U20,X20,AA20,AD20,AG20,AJ20,AM20)</f>
        <v>0</v>
      </c>
      <c r="F20" s="32">
        <f t="shared" ref="F20:F24" si="11">SUM(IF(AND((LEFT(N20,1)="A"),(MID(N20,3,1)="3")),1,0)+IF(AND((LEFT(Q20,1)="A"),(MID(Q20,3,1)="3")),1,0)+IF(AND((LEFT(T20,1)="A"),(MID(T20,3,1)="3")),1,0)+IF(AND((LEFT(W20,1)="A"),(MID(W20,3,1)="3")),1,0)+IF(AND((LEFT(Z20,1)="A"),(MID(Z20,3,1)="3")),1,0)+IF(AND((LEFT(AC20,1)="A"),(MID(AC20,3,1)="3")),1,0)+IF(AND((LEFT(AF20,1)="A"),(MID(AF20,3,1)="3")),1,0)+IF(AND((LEFT(AI20,1)="A"),(MID(AI20,3,1)="3")),1,0)+IF(AND((LEFT(AL20,1)="A"),(MID(AL20,3,1)="3")),1,0)+IF(AND((LEFT(N20,1)="B"),(MID(N20,3,1)="3")),1,0)+IF(AND((LEFT(Q20,1)="B"),(MID(Q20,3,1)="3")),1,0)+IF(AND((LEFT(T20,1)="B"),(MID(T20,3,1)="3")),1,0)+IF(AND((LEFT(W20,1)="B"),(MID(W20,3,1)="3")),1,0)+IF(AND((LEFT(Z20,1)="B"),(MID(Z20,3,1)="3")),1,0)+IF(AND((LEFT(AC20,1)="B"),(MID(AC20,3,1)="3")),1,0)+IF(AND((LEFT(AF20,1)="B"),(MID(AF20,3,1)="3")),1,0)+IF(AND((LEFT(AI20,1)="B"),(MID(AI20,3,1)="3")),1,0)+IF(AND((LEFT(AL20,1)="B"),(MID(AL20,3,1)="3")),1,0))</f>
        <v>0</v>
      </c>
      <c r="G20" s="32">
        <f t="shared" ref="G20:G24" si="12">E20-F20</f>
        <v>0</v>
      </c>
      <c r="H20" s="32">
        <f t="shared" ref="H20:H24" si="13">SUM(MID(N20,3,1))+(MID(Q20,3,1)+(MID(T20,3,1)+(MID(W20,3,1)+(MID(Z20,3,1)+(MID(AC20,3,1)+(MID(AF20,3,1))+(MID(AI20,3,1))+(MID(AL20,3,1)))))))</f>
        <v>0</v>
      </c>
      <c r="I20" s="32">
        <f t="shared" ref="I20:I24" si="14">SUM(MID(N20,5,1))+(MID(Q20,5,1)+(MID(T20,5,1)+(MID(W20,5,1)+(MID(Z20,5,1)+(MID(AC20,5,1)+(MID(AF20,5,1))+(MID(AI20,5,1))+(MID(AL20,5,1)))))))</f>
        <v>0</v>
      </c>
      <c r="J20" s="33">
        <f t="shared" ref="J20:J24" si="15">SUM(P20,S20,V20,Y20,AB20,AE20,AH20,AK20,AN20)</f>
        <v>0</v>
      </c>
      <c r="K20" s="32"/>
      <c r="L20" s="32">
        <f t="shared" ref="L20:L24" si="16">H20+I20</f>
        <v>0</v>
      </c>
      <c r="M20" s="35">
        <f t="shared" ref="M20:M24" si="17">IF(ISERROR((J20+K20)/L20),0,(J20+K20)/L20)</f>
        <v>0</v>
      </c>
      <c r="N20" s="88" t="s">
        <v>76</v>
      </c>
      <c r="O20" s="33"/>
      <c r="P20" s="35"/>
      <c r="Q20" s="88" t="s">
        <v>76</v>
      </c>
      <c r="R20" s="33"/>
      <c r="S20" s="35"/>
      <c r="T20" s="88" t="s">
        <v>76</v>
      </c>
      <c r="U20" s="33"/>
      <c r="V20" s="35"/>
      <c r="W20" s="88" t="s">
        <v>76</v>
      </c>
      <c r="X20" s="33"/>
      <c r="Y20" s="35"/>
      <c r="Z20" s="89" t="s">
        <v>76</v>
      </c>
      <c r="AA20" s="32"/>
      <c r="AB20" s="32"/>
      <c r="AC20" s="34" t="s">
        <v>76</v>
      </c>
      <c r="AD20" s="32"/>
      <c r="AE20" s="32"/>
      <c r="AF20" s="34" t="s">
        <v>76</v>
      </c>
      <c r="AG20" s="32"/>
      <c r="AH20" s="32"/>
      <c r="AI20" s="34" t="s">
        <v>76</v>
      </c>
      <c r="AJ20" s="32"/>
      <c r="AK20" s="32"/>
      <c r="AL20" s="34" t="s">
        <v>76</v>
      </c>
      <c r="AM20" s="32"/>
      <c r="AN20" s="90"/>
      <c r="AO20" s="91">
        <f t="shared" ref="AO20:AO24" si="18">IF(ISERROR(AVERAGE(O20,R20,U20,X20,AA20,AD20,AG20,AJ20,AM20)),0,(AVERAGE(O20,R20,U20,X20,AA20,AD20,AG20,AJ20,AM20)))</f>
        <v>0</v>
      </c>
      <c r="AP20" s="35">
        <f t="shared" ref="AP20:AP24" si="19">AO20+F20</f>
        <v>0</v>
      </c>
    </row>
    <row r="21" spans="2:42" ht="15.75" hidden="1" thickTop="1" x14ac:dyDescent="0.25">
      <c r="B21" s="75">
        <v>17</v>
      </c>
      <c r="D21" s="40"/>
      <c r="E21" s="7">
        <f t="shared" si="10"/>
        <v>0</v>
      </c>
      <c r="F21" s="7">
        <f t="shared" si="11"/>
        <v>0</v>
      </c>
      <c r="G21" s="7">
        <f t="shared" si="12"/>
        <v>0</v>
      </c>
      <c r="H21" s="7">
        <f t="shared" si="13"/>
        <v>0</v>
      </c>
      <c r="I21" s="7">
        <f t="shared" si="14"/>
        <v>0</v>
      </c>
      <c r="J21" s="1">
        <f t="shared" si="15"/>
        <v>0</v>
      </c>
      <c r="K21" s="7"/>
      <c r="L21" s="7">
        <f t="shared" si="16"/>
        <v>0</v>
      </c>
      <c r="M21" s="2">
        <f t="shared" si="17"/>
        <v>0</v>
      </c>
      <c r="N21" s="67" t="s">
        <v>76</v>
      </c>
      <c r="O21" s="1"/>
      <c r="P21" s="2"/>
      <c r="Q21" s="67" t="s">
        <v>76</v>
      </c>
      <c r="R21" s="1"/>
      <c r="S21" s="2"/>
      <c r="T21" s="67" t="s">
        <v>76</v>
      </c>
      <c r="U21" s="1"/>
      <c r="V21" s="2"/>
      <c r="W21" s="67" t="s">
        <v>76</v>
      </c>
      <c r="X21" s="1"/>
      <c r="Y21" s="2"/>
      <c r="Z21" s="84" t="s">
        <v>76</v>
      </c>
      <c r="AA21" s="7"/>
      <c r="AB21" s="7"/>
      <c r="AC21" s="21" t="s">
        <v>76</v>
      </c>
      <c r="AD21" s="7"/>
      <c r="AE21" s="7"/>
      <c r="AF21" s="21" t="s">
        <v>76</v>
      </c>
      <c r="AG21" s="7"/>
      <c r="AH21" s="7"/>
      <c r="AI21" s="21" t="s">
        <v>76</v>
      </c>
      <c r="AJ21" s="7"/>
      <c r="AK21" s="7"/>
      <c r="AL21" s="21" t="s">
        <v>76</v>
      </c>
      <c r="AM21" s="7"/>
      <c r="AN21" s="61"/>
      <c r="AO21" s="81">
        <f t="shared" si="18"/>
        <v>0</v>
      </c>
      <c r="AP21" s="2">
        <f t="shared" si="19"/>
        <v>0</v>
      </c>
    </row>
    <row r="22" spans="2:42" ht="15.75" hidden="1" thickTop="1" x14ac:dyDescent="0.25">
      <c r="B22" s="75">
        <v>18</v>
      </c>
      <c r="D22" s="40"/>
      <c r="E22" s="7">
        <f t="shared" si="10"/>
        <v>0</v>
      </c>
      <c r="F22" s="7">
        <f t="shared" si="11"/>
        <v>0</v>
      </c>
      <c r="G22" s="7">
        <f t="shared" si="12"/>
        <v>0</v>
      </c>
      <c r="H22" s="7">
        <f t="shared" si="13"/>
        <v>0</v>
      </c>
      <c r="I22" s="7">
        <f t="shared" si="14"/>
        <v>0</v>
      </c>
      <c r="J22" s="1">
        <f t="shared" si="15"/>
        <v>0</v>
      </c>
      <c r="K22" s="7"/>
      <c r="L22" s="7">
        <f t="shared" si="16"/>
        <v>0</v>
      </c>
      <c r="M22" s="2">
        <f t="shared" si="17"/>
        <v>0</v>
      </c>
      <c r="N22" s="68" t="s">
        <v>76</v>
      </c>
      <c r="O22" s="1"/>
      <c r="P22" s="2"/>
      <c r="Q22" s="68" t="s">
        <v>76</v>
      </c>
      <c r="R22" s="1"/>
      <c r="S22" s="2"/>
      <c r="T22" s="68" t="s">
        <v>76</v>
      </c>
      <c r="U22" s="1"/>
      <c r="V22" s="2"/>
      <c r="W22" s="68" t="s">
        <v>76</v>
      </c>
      <c r="X22" s="1"/>
      <c r="Y22" s="2"/>
      <c r="Z22" s="83" t="s">
        <v>76</v>
      </c>
      <c r="AA22" s="7"/>
      <c r="AB22" s="7"/>
      <c r="AC22" s="20" t="s">
        <v>76</v>
      </c>
      <c r="AD22" s="7"/>
      <c r="AE22" s="7"/>
      <c r="AF22" s="20" t="s">
        <v>76</v>
      </c>
      <c r="AG22" s="7"/>
      <c r="AH22" s="7"/>
      <c r="AI22" s="20" t="s">
        <v>76</v>
      </c>
      <c r="AJ22" s="7"/>
      <c r="AK22" s="7"/>
      <c r="AL22" s="20" t="s">
        <v>76</v>
      </c>
      <c r="AM22" s="7"/>
      <c r="AN22" s="61"/>
      <c r="AO22" s="81">
        <f t="shared" si="18"/>
        <v>0</v>
      </c>
      <c r="AP22" s="2">
        <f t="shared" si="19"/>
        <v>0</v>
      </c>
    </row>
    <row r="23" spans="2:42" ht="15.75" hidden="1" thickTop="1" x14ac:dyDescent="0.25">
      <c r="B23" s="75">
        <v>19</v>
      </c>
      <c r="D23" s="40"/>
      <c r="E23" s="7">
        <f t="shared" si="10"/>
        <v>0</v>
      </c>
      <c r="F23" s="7">
        <f t="shared" si="11"/>
        <v>0</v>
      </c>
      <c r="G23" s="7">
        <f t="shared" si="12"/>
        <v>0</v>
      </c>
      <c r="H23" s="7">
        <f t="shared" si="13"/>
        <v>0</v>
      </c>
      <c r="I23" s="7">
        <f t="shared" si="14"/>
        <v>0</v>
      </c>
      <c r="J23" s="1">
        <f t="shared" si="15"/>
        <v>0</v>
      </c>
      <c r="K23" s="7"/>
      <c r="L23" s="7">
        <f t="shared" si="16"/>
        <v>0</v>
      </c>
      <c r="M23" s="2">
        <f t="shared" si="17"/>
        <v>0</v>
      </c>
      <c r="N23" s="67" t="s">
        <v>76</v>
      </c>
      <c r="O23" s="1"/>
      <c r="P23" s="2"/>
      <c r="Q23" s="67" t="s">
        <v>76</v>
      </c>
      <c r="R23" s="1"/>
      <c r="S23" s="2"/>
      <c r="T23" s="67" t="s">
        <v>76</v>
      </c>
      <c r="U23" s="1"/>
      <c r="V23" s="2"/>
      <c r="W23" s="67" t="s">
        <v>76</v>
      </c>
      <c r="X23" s="1"/>
      <c r="Y23" s="2"/>
      <c r="Z23" s="84" t="s">
        <v>76</v>
      </c>
      <c r="AA23" s="7"/>
      <c r="AB23" s="7"/>
      <c r="AC23" s="21" t="s">
        <v>76</v>
      </c>
      <c r="AD23" s="7"/>
      <c r="AE23" s="7"/>
      <c r="AF23" s="21" t="s">
        <v>76</v>
      </c>
      <c r="AG23" s="7"/>
      <c r="AH23" s="7"/>
      <c r="AI23" s="21" t="s">
        <v>76</v>
      </c>
      <c r="AJ23" s="7"/>
      <c r="AK23" s="7"/>
      <c r="AL23" s="21" t="s">
        <v>76</v>
      </c>
      <c r="AM23" s="7"/>
      <c r="AN23" s="61"/>
      <c r="AO23" s="81">
        <f t="shared" si="18"/>
        <v>0</v>
      </c>
      <c r="AP23" s="2">
        <f t="shared" si="19"/>
        <v>0</v>
      </c>
    </row>
    <row r="24" spans="2:42" ht="16.5" hidden="1" thickTop="1" thickBot="1" x14ac:dyDescent="0.3">
      <c r="B24" s="76">
        <v>20</v>
      </c>
      <c r="D24" s="41"/>
      <c r="E24" s="8">
        <f t="shared" si="10"/>
        <v>0</v>
      </c>
      <c r="F24" s="7">
        <f t="shared" si="11"/>
        <v>0</v>
      </c>
      <c r="G24" s="8">
        <f t="shared" si="12"/>
        <v>0</v>
      </c>
      <c r="H24" s="8">
        <f t="shared" si="13"/>
        <v>0</v>
      </c>
      <c r="I24" s="8">
        <f t="shared" si="14"/>
        <v>0</v>
      </c>
      <c r="J24" s="3">
        <f t="shared" si="15"/>
        <v>0</v>
      </c>
      <c r="K24" s="8"/>
      <c r="L24" s="8">
        <f t="shared" si="16"/>
        <v>0</v>
      </c>
      <c r="M24" s="4">
        <f t="shared" si="17"/>
        <v>0</v>
      </c>
      <c r="N24" s="79" t="s">
        <v>76</v>
      </c>
      <c r="O24" s="3"/>
      <c r="P24" s="4"/>
      <c r="Q24" s="79" t="s">
        <v>76</v>
      </c>
      <c r="R24" s="3"/>
      <c r="S24" s="4"/>
      <c r="T24" s="79" t="s">
        <v>76</v>
      </c>
      <c r="U24" s="3"/>
      <c r="V24" s="4"/>
      <c r="W24" s="79" t="s">
        <v>76</v>
      </c>
      <c r="X24" s="3"/>
      <c r="Y24" s="4"/>
      <c r="Z24" s="85" t="s">
        <v>76</v>
      </c>
      <c r="AA24" s="8"/>
      <c r="AB24" s="8"/>
      <c r="AC24" s="80" t="s">
        <v>76</v>
      </c>
      <c r="AD24" s="8"/>
      <c r="AE24" s="8"/>
      <c r="AF24" s="80" t="s">
        <v>76</v>
      </c>
      <c r="AG24" s="8"/>
      <c r="AH24" s="8"/>
      <c r="AI24" s="80" t="s">
        <v>76</v>
      </c>
      <c r="AJ24" s="8"/>
      <c r="AK24" s="8"/>
      <c r="AL24" s="80" t="s">
        <v>76</v>
      </c>
      <c r="AM24" s="8"/>
      <c r="AN24" s="64"/>
      <c r="AO24" s="82">
        <f t="shared" si="18"/>
        <v>0</v>
      </c>
      <c r="AP24" s="4">
        <f t="shared" si="19"/>
        <v>0</v>
      </c>
    </row>
    <row r="25" spans="2:42" ht="16.5" customHeight="1" thickTop="1" x14ac:dyDescent="0.25">
      <c r="D25" s="15"/>
      <c r="E25" s="15"/>
      <c r="F25" s="15"/>
      <c r="G25" s="15"/>
      <c r="H25" s="15"/>
      <c r="I25" s="15"/>
      <c r="J25" s="16"/>
      <c r="K25" s="15"/>
      <c r="L25" s="15"/>
      <c r="M25" s="16"/>
      <c r="N25" s="15"/>
      <c r="O25" s="16"/>
      <c r="P25" s="16"/>
      <c r="Q25" s="15"/>
      <c r="R25" s="16"/>
      <c r="S25" s="16"/>
      <c r="T25" s="15"/>
      <c r="U25" s="16"/>
      <c r="V25" s="16"/>
      <c r="W25" s="15"/>
      <c r="X25" s="16"/>
      <c r="Y25" s="16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6"/>
      <c r="AP25" s="16"/>
    </row>
    <row r="26" spans="2:42" ht="16.5" customHeight="1" thickBot="1" x14ac:dyDescent="0.3">
      <c r="M26" s="9"/>
      <c r="O26" s="9"/>
    </row>
    <row r="27" spans="2:42" ht="16.5" customHeight="1" thickTop="1" thickBot="1" x14ac:dyDescent="0.3">
      <c r="D27" s="42" t="s">
        <v>52</v>
      </c>
      <c r="E27" s="10">
        <f t="shared" ref="E27:M27" si="20">SUM(E4:E26)</f>
        <v>108</v>
      </c>
      <c r="F27" s="10">
        <f t="shared" si="20"/>
        <v>55</v>
      </c>
      <c r="G27" s="10">
        <f t="shared" si="20"/>
        <v>53</v>
      </c>
      <c r="H27" s="10">
        <f t="shared" si="20"/>
        <v>209</v>
      </c>
      <c r="I27" s="10">
        <f t="shared" si="20"/>
        <v>216</v>
      </c>
      <c r="J27" s="10">
        <f t="shared" si="20"/>
        <v>413.45</v>
      </c>
      <c r="K27" s="10">
        <f t="shared" si="20"/>
        <v>5</v>
      </c>
      <c r="L27" s="10">
        <f t="shared" si="20"/>
        <v>425</v>
      </c>
      <c r="M27" s="11">
        <f t="shared" si="20"/>
        <v>15.335516935298013</v>
      </c>
      <c r="N27" s="23"/>
      <c r="O27" s="11">
        <f>SUM(O4:O24)</f>
        <v>213.22999999999996</v>
      </c>
      <c r="P27" s="22"/>
      <c r="Q27" s="23"/>
      <c r="R27" s="11">
        <f>SUM(R4:R26)</f>
        <v>213.72</v>
      </c>
      <c r="S27" s="22"/>
      <c r="T27" s="23"/>
      <c r="U27" s="11">
        <f>SUM(U4:U26)</f>
        <v>214.79000000000002</v>
      </c>
      <c r="V27" s="22"/>
      <c r="W27" s="23"/>
      <c r="X27" s="11">
        <f>SUM(X4:X26)</f>
        <v>208.95999999999998</v>
      </c>
      <c r="Y27" s="22"/>
      <c r="Z27" s="23"/>
      <c r="AA27" s="11">
        <f>SUM(AA4:AA26)</f>
        <v>200.38</v>
      </c>
      <c r="AB27" s="22"/>
      <c r="AC27" s="23"/>
      <c r="AD27" s="11">
        <f>SUM(AD4:AD26)</f>
        <v>197.95</v>
      </c>
      <c r="AE27" s="22"/>
      <c r="AF27" s="23"/>
      <c r="AG27" s="11">
        <f>SUM(AG4:AG26)</f>
        <v>207.39999999999998</v>
      </c>
      <c r="AH27" s="22"/>
      <c r="AI27" s="23"/>
      <c r="AJ27" s="11">
        <f>SUM(AJ4:AJ26)</f>
        <v>201.41000000000003</v>
      </c>
      <c r="AK27" s="22"/>
      <c r="AL27" s="23"/>
      <c r="AM27" s="11">
        <f>SUM(AM4:AM26)</f>
        <v>199.60999999999999</v>
      </c>
      <c r="AN27" s="22"/>
      <c r="AO27" s="11">
        <f>AVERAGE(O27,R27,U27,X27,AA27,AD27,AG27,AJ27,AM27)</f>
        <v>206.38333333333333</v>
      </c>
      <c r="AP27" s="14">
        <f>AO27+F27</f>
        <v>261.38333333333333</v>
      </c>
    </row>
    <row r="28" spans="2:42" ht="16.5" thickTop="1" thickBot="1" x14ac:dyDescent="0.3">
      <c r="M28" s="9"/>
      <c r="O28" s="9"/>
      <c r="R28" s="9"/>
      <c r="U28" s="9"/>
      <c r="X28" s="9"/>
      <c r="AO28" s="9"/>
      <c r="AP28" s="9"/>
    </row>
    <row r="29" spans="2:42" ht="15.75" thickTop="1" x14ac:dyDescent="0.25">
      <c r="D29" s="17" t="s">
        <v>72</v>
      </c>
      <c r="E29" s="25"/>
      <c r="F29" s="25"/>
      <c r="G29" s="25"/>
      <c r="H29" s="25"/>
      <c r="I29" s="25"/>
      <c r="J29" s="25"/>
      <c r="K29" s="25"/>
      <c r="L29" s="25"/>
      <c r="M29" s="24"/>
      <c r="N29" s="25"/>
      <c r="O29" s="12">
        <f>O27/12</f>
        <v>17.769166666666663</v>
      </c>
      <c r="P29" s="24"/>
      <c r="Q29" s="25"/>
      <c r="R29" s="12">
        <f>R27/12</f>
        <v>17.809999999999999</v>
      </c>
      <c r="S29" s="24"/>
      <c r="T29" s="25"/>
      <c r="U29" s="12">
        <f>U27/12</f>
        <v>17.89916666666667</v>
      </c>
      <c r="V29" s="26"/>
      <c r="W29" s="25"/>
      <c r="X29" s="12">
        <f>X27/12</f>
        <v>17.41333333333333</v>
      </c>
      <c r="Y29" s="24"/>
      <c r="Z29" s="25"/>
      <c r="AA29" s="12">
        <f>AA27/12</f>
        <v>16.698333333333334</v>
      </c>
      <c r="AB29" s="25"/>
      <c r="AC29" s="25"/>
      <c r="AD29" s="12">
        <f>AD27/12</f>
        <v>16.495833333333334</v>
      </c>
      <c r="AE29" s="25"/>
      <c r="AF29" s="25"/>
      <c r="AG29" s="12">
        <f>AG27/12</f>
        <v>17.283333333333331</v>
      </c>
      <c r="AH29" s="25"/>
      <c r="AI29" s="25"/>
      <c r="AJ29" s="12">
        <f>AJ27/12</f>
        <v>16.784166666666668</v>
      </c>
      <c r="AK29" s="25"/>
      <c r="AL29" s="25"/>
      <c r="AM29" s="12">
        <f>AM27/12</f>
        <v>16.634166666666665</v>
      </c>
      <c r="AN29" s="25"/>
      <c r="AO29" s="13">
        <f>AVERAGE(O29,R29,U29,X29,AA29,AD29,AG29,AJ29,AM29)</f>
        <v>17.198611111111109</v>
      </c>
      <c r="AP29" s="29"/>
    </row>
    <row r="30" spans="2:42" x14ac:dyDescent="0.25">
      <c r="D30" s="18" t="s">
        <v>77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19,1)="A"),O19,0)+IF((LEFT(N20,1)="A"),O20,0)+IF((LEFT(N21,1)="A"),O21,0)+IF((LEFT(N22,1)="A"),O22,0)+IF((LEFT(N23,1)="A"),O23,0)+IF((LEFT(N24,1)="A"),O24,0))/6</f>
        <v>18.73</v>
      </c>
      <c r="P30" s="44"/>
      <c r="Q30" s="27"/>
      <c r="R30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19,1)="A"),R19,0)+IF((LEFT(Q20,1)="A"),R20,0)+IF((LEFT(Q21,1)="A"),R21,0)+IF((LEFT(Q22,1)="A"),R22,0)+IF((LEFT(Q23,1)="A"),R23,0)+IF((LEFT(Q24,1)="A"),R24,0))/6</f>
        <v>19.451666666666668</v>
      </c>
      <c r="S30" s="44"/>
      <c r="T30" s="27"/>
      <c r="U30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19,1)="A"),U19,0)+IF((LEFT(T20,1)="A"),U20,0)+IF((LEFT(T21,1)="A"),U21,0)+IF((LEFT(T22,1)="A"),U22,0)+IF((LEFT(T23,1)="A"),U23,0)+IF((LEFT(T24,1)="A"),U24,0))/6</f>
        <v>18.57</v>
      </c>
      <c r="V30" s="44"/>
      <c r="W30" s="27"/>
      <c r="X30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19,1)="A"),X19,0)+IF((LEFT(W20,1)="A"),X20,0)+IF((LEFT(W21,1)="A"),X21,0)+IF((LEFT(W22,1)="A"),X22,0)+IF((LEFT(W23,1)="A"),X23,0)+IF((LEFT(W24,1)="A"),X24,0))/6</f>
        <v>18.188333333333333</v>
      </c>
      <c r="Y30" s="44"/>
      <c r="Z30" s="27"/>
      <c r="AA30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19,1)="A"),AA19,0)+IF((LEFT(Z20,1)="A"),AA20,0)+IF((LEFT(Z21,1)="A"),AA21,0)+IF((LEFT(Z22,1)="A"),AA22,0)+IF((LEFT(Z23,1)="A"),AA23,0)+IF((LEFT(Z24,1)="A"),AA24,0))/6</f>
        <v>17.588333333333335</v>
      </c>
      <c r="AB30" s="27"/>
      <c r="AC30" s="27"/>
      <c r="AD30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19,1)="A"),AD19,0)+IF((LEFT(AC20,1)="A"),AD20,0)+IF((LEFT(AC21,1)="A"),AD21,0)+IF((LEFT(AC22,1)="A"),AD22,0)+IF((LEFT(AC23,1)="A"),AD23,0)+IF((LEFT(AC24,1)="A"),AD24,0))/6</f>
        <v>17.813333333333333</v>
      </c>
      <c r="AE30" s="27"/>
      <c r="AF30" s="27"/>
      <c r="AG30" s="1">
        <f>SUM(IF((LEFT(AF4,1)="A"),AG4,0)+IF((LEFT(AF5,1)="A"),AG5,0)+IF((LEFT(AF6,1)="A"),AG6,0)+IF((LEFT(AF7,1)="A"),AG7,0)+IF((LEFT(AF8,1)="A"),AG8,0)+IF((LEFT(AF9,1)="A"),AG9,0)+IF((LEFT(AF10,1)="A"),AG10,0)+IF((LEFT(AF11,1)="A"),AG11,0)+IF((LEFT(AF12,1)="A"),AG12,0)+IF((LEFT(AF13,1)="A"),AG13,0)+IF((LEFT(AF14,1)="A"),AG14,0)+IF((LEFT(AF15,1)="A"),AG15,0)+IF((LEFT(AF16,1)="A"),AG16,0)+IF((LEFT(AF17,1)="A"),AG17,0)+IF((LEFT(AF19,1)="A"),AG19,0)+IF((LEFT(AF20,1)="A"),AG20,0)+IF((LEFT(AF21,1)="A"),AG21,0)+IF((LEFT(AF22,1)="A"),AG22,0)+IF((LEFT(AF23,1)="A"),AG23,0)+IF((LEFT(AF24,1)="A"),AG24,0))/6</f>
        <v>18.224999999999998</v>
      </c>
      <c r="AH30" s="27"/>
      <c r="AI30" s="27"/>
      <c r="AJ30" s="1">
        <f>SUM(IF((LEFT(AI4,1)="A"),AJ4,0)+IF((LEFT(AI5,1)="A"),AJ5,0)+IF((LEFT(AI6,1)="A"),AJ6,0)+IF((LEFT(AI7,1)="A"),AJ7,0)+IF((LEFT(AI8,1)="A"),AJ8,0)+IF((LEFT(AI9,1)="A"),AJ9,0)+IF((LEFT(AI10,1)="A"),AJ10,0)+IF((LEFT(AI11,1)="A"),AJ11,0)+IF((LEFT(AI12,1)="A"),AJ12,0)+IF((LEFT(AI13,1)="A"),AJ13,0)+IF((LEFT(AI14,1)="A"),AJ14,0)+IF((LEFT(AI15,1)="A"),AJ15,0)+IF((LEFT(AI16,1)="A"),AJ16,0)+IF((LEFT(AI17,1)="A"),AJ17,0)+IF((LEFT(AI19,1)="A"),AJ19,0)+IF((LEFT(AI20,1)="A"),AJ20,0)+IF((LEFT(AI21,1)="A"),AJ21,0)+IF((LEFT(AI22,1)="A"),AJ22,0)+IF((LEFT(AI23,1)="A"),AJ23,0)+IF((LEFT(AI24,1)="A"),AJ24,0))/6</f>
        <v>18.305000000000003</v>
      </c>
      <c r="AK30" s="27"/>
      <c r="AL30" s="27"/>
      <c r="AM30" s="1">
        <f>SUM(IF((LEFT(AL4,1)="A"),AM4,0)+IF((LEFT(AL5,1)="A"),AM5,0)+IF((LEFT(AL6,1)="A"),AM6,0)+IF((LEFT(AL7,1)="A"),AM7,0)+IF((LEFT(AL8,1)="A"),AM8,0)+IF((LEFT(AL9,1)="A"),AM9,0)+IF((LEFT(AL10,1)="A"),AM10,0)+IF((LEFT(AL11,1)="A"),AM11,0)+IF((LEFT(AL12,1)="A"),AM12,0)+IF((LEFT(AL13,1)="A"),AM13,0)+IF((LEFT(AL14,1)="A"),AM14,0)+IF((LEFT(AL15,1)="A"),AM15,0)+IF((LEFT(AL16,1)="A"),AM16,0)+IF((LEFT(AL17,1)="A"),AM17,0)+IF((LEFT(AL19,1)="A"),AM19,0)+IF((LEFT(AL20,1)="A"),AM20,0)+IF((LEFT(AL21,1)="A"),AM21,0)+IF((LEFT(AL22,1)="A"),AM22,0)+IF((LEFT(AL23,1)="A"),AM23,0)+IF((LEFT(AL24,1)="A"),AM24,0))/6</f>
        <v>18.368333333333332</v>
      </c>
      <c r="AN30" s="27"/>
      <c r="AO30" s="1">
        <f>AVERAGE(O30,R30,U30,X30,AA30,AD30,AG30,AJ30,AM30)</f>
        <v>18.36</v>
      </c>
      <c r="AP30" s="30"/>
    </row>
    <row r="31" spans="2:42" ht="15.75" thickBot="1" x14ac:dyDescent="0.3">
      <c r="D31" s="19" t="s">
        <v>78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19,1)="B"),O19,0)+IF((LEFT(N20,1)="B"),O20,0)+IF((LEFT(N21,1)="B"),O21,0)+IF((LEFT(N22,1)="B"),O22,0)+IF((LEFT(N23,1)="B"),O23,0)+IF((LEFT(N24,1)="B"),O24,0))/6</f>
        <v>16.808333333333334</v>
      </c>
      <c r="P31" s="45"/>
      <c r="Q31" s="28"/>
      <c r="R31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19,1)="B"),R19,0)+IF((LEFT(Q20,1)="B"),R20,0)+IF((LEFT(Q21,1)="B"),R21,0)+IF((LEFT(Q22,1)="B"),R22,0)+IF((LEFT(Q23,1)="B"),R23,0)+IF((LEFT(Q24,1)="B"),R24,0))/6</f>
        <v>16.168333333333333</v>
      </c>
      <c r="S31" s="45"/>
      <c r="T31" s="28"/>
      <c r="U31" s="3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19,1)="B"),U19,0)+IF((LEFT(T20,1)="B"),U20,0)+IF((LEFT(T21,1)="B"),U21,0)+IF((LEFT(T22,1)="B"),U22,0)+IF((LEFT(T23,1)="B"),U23,0)+IF((LEFT(T24,1)="B"),U24,0))/6</f>
        <v>17.228333333333332</v>
      </c>
      <c r="V31" s="45"/>
      <c r="W31" s="28"/>
      <c r="X31" s="3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19,1)="B"),X19,0)+IF((LEFT(W20,1)="B"),X20,0)+IF((LEFT(W21,1)="B"),X21,0)+IF((LEFT(W22,1)="B"),X22,0)+IF((LEFT(W23,1)="B"),X23,0)+IF((LEFT(W24,1)="B"),X24,0))/6</f>
        <v>14.13</v>
      </c>
      <c r="Y31" s="45"/>
      <c r="Z31" s="28"/>
      <c r="AA31" s="3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19,1)="B"),AA19,0)+IF((LEFT(Z20,1)="B"),AA20,0)+IF((LEFT(Z21,1)="B"),AA21,0)+IF((LEFT(Z22,1)="B"),AA22,0)+IF((LEFT(Z23,1)="B"),AA23,0)+IF((LEFT(Z24,1)="B"),AA24,0))/6</f>
        <v>13.198333333333332</v>
      </c>
      <c r="AB31" s="28"/>
      <c r="AC31" s="28"/>
      <c r="AD31" s="3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19,1)="B"),AD19,0)+IF((LEFT(AC20,1)="B"),AD20,0)+IF((LEFT(AC21,1)="B"),AD21,0)+IF((LEFT(AC22,1)="B"),AD22,0)+IF((LEFT(AC23,1)="B"),AD23,0)+IF((LEFT(AC24,1)="B"),AD24,0))/6</f>
        <v>13.244999999999999</v>
      </c>
      <c r="AE31" s="28"/>
      <c r="AF31" s="28"/>
      <c r="AG31" s="3">
        <f>SUM(IF((LEFT(AF5,1)="B"),AG5,0)+IF((LEFT(AF6,1)="B"),AG6,0)+IF((LEFT(AF7,1)="B"),AG7,0)+IF((LEFT(AF8,1)="B"),AG8,0)+IF((LEFT(AF9,1)="B"),AG9,0)+IF((LEFT(AF10,1)="B"),AG10,0)+IF((LEFT(AF11,1)="B"),AG11,0)+IF((LEFT(AF12,1)="B"),AG12,0)+IF((LEFT(AF13,1)="B"),AG13,0)+IF((LEFT(AF14,1)="B"),AG14,0)+IF((LEFT(AF15,1)="B"),AG15,0)+IF((LEFT(AF16,1)="B"),AG16,0)+IF((LEFT(AF17,1)="B"),AG17,0)+IF((LEFT(AF19,1)="B"),AG19,0)+IF((LEFT(AF20,1)="B"),AG20,0)+IF((LEFT(AF21,1)="B"),AG21,0)+IF((LEFT(AF22,1)="B"),AG22,0)+IF((LEFT(AF23,1)="B"),AG23,0)+IF((LEFT(AF24,1)="B"),AG24,0))/6</f>
        <v>13.923333333333332</v>
      </c>
      <c r="AH31" s="28"/>
      <c r="AI31" s="28"/>
      <c r="AJ31" s="3">
        <f>SUM(IF((LEFT(AI5,1)="B"),AJ5,0)+IF((LEFT(AI6,1)="B"),AJ6,0)+IF((LEFT(AI7,1)="B"),AJ7,0)+IF((LEFT(AI8,1)="B"),AJ8,0)+IF((LEFT(AI9,1)="B"),AJ9,0)+IF((LEFT(AI10,1)="B"),AJ10,0)+IF((LEFT(AI11,1)="B"),AJ11,0)+IF((LEFT(AI12,1)="B"),AJ12,0)+IF((LEFT(AI13,1)="B"),AJ13,0)+IF((LEFT(AI14,1)="B"),AJ14,0)+IF((LEFT(AI15,1)="B"),AJ15,0)+IF((LEFT(AI16,1)="B"),AJ16,0)+IF((LEFT(AI17,1)="B"),AJ17,0)+IF((LEFT(AI19,1)="B"),AJ19,0)+IF((LEFT(AI20,1)="B"),AJ20,0)+IF((LEFT(AI21,1)="B"),AJ21,0)+IF((LEFT(AI22,1)="B"),AJ22,0)+IF((LEFT(AI23,1)="B"),AJ23,0)+IF((LEFT(AI24,1)="B"),AJ24,0))/6</f>
        <v>12.971666666666666</v>
      </c>
      <c r="AK31" s="28"/>
      <c r="AL31" s="28"/>
      <c r="AM31" s="3">
        <f>SUM(IF((LEFT(AL5,1)="B"),AM5,0)+IF((LEFT(AL6,1)="B"),AM6,0)+IF((LEFT(AL7,1)="B"),AM7,0)+IF((LEFT(AL8,1)="B"),AM8,0)+IF((LEFT(AL9,1)="B"),AM9,0)+IF((LEFT(AL10,1)="B"),AM10,0)+IF((LEFT(AL11,1)="B"),AM11,0)+IF((LEFT(AL12,1)="B"),AM12,0)+IF((LEFT(AL13,1)="B"),AM13,0)+IF((LEFT(AL14,1)="B"),AM14,0)+IF((LEFT(AL15,1)="B"),AM15,0)+IF((LEFT(AL16,1)="B"),AM16,0)+IF((LEFT(AL17,1)="B"),AM17,0)+IF((LEFT(AL19,1)="B"),AM19,0)+IF((LEFT(AL20,1)="B"),AM20,0)+IF((LEFT(AL21,1)="B"),AM21,0)+IF((LEFT(AL22,1)="B"),AM22,0)+IF((LEFT(AL23,1)="B"),AM23,0)+IF((LEFT(AL24,1)="B"),AM24,0))/6</f>
        <v>14.899999999999999</v>
      </c>
      <c r="AN31" s="28"/>
      <c r="AO31" s="3">
        <f>AVERAGE(O31,R31,U31,X31,AA31,AD31,AG31,AJ31,AM31)</f>
        <v>14.73037037037037</v>
      </c>
      <c r="AP31" s="31"/>
    </row>
    <row r="32" spans="2:42" ht="15.75" thickTop="1" x14ac:dyDescent="0.25"/>
  </sheetData>
  <sortState ref="D4:AP19">
    <sortCondition descending="1" ref="AP4:AP19"/>
  </sortState>
  <mergeCells count="9">
    <mergeCell ref="AF2:AH2"/>
    <mergeCell ref="AI2:AK2"/>
    <mergeCell ref="AL2:AN2"/>
    <mergeCell ref="N2:P2"/>
    <mergeCell ref="Q2:S2"/>
    <mergeCell ref="T2:V2"/>
    <mergeCell ref="W2:Y2"/>
    <mergeCell ref="Z2:AB2"/>
    <mergeCell ref="AC2:AE2"/>
  </mergeCells>
  <conditionalFormatting sqref="N20:AN25 Z4:AN19">
    <cfRule type="cellIs" dxfId="25" priority="25" operator="equal">
      <formula>0</formula>
    </cfRule>
    <cfRule type="cellIs" dxfId="24" priority="26" operator="equal">
      <formula>"A 0-0"</formula>
    </cfRule>
  </conditionalFormatting>
  <conditionalFormatting sqref="N4:N17 N19">
    <cfRule type="cellIs" dxfId="23" priority="23" operator="equal">
      <formula>0</formula>
    </cfRule>
    <cfRule type="cellIs" dxfId="22" priority="24" operator="equal">
      <formula>"A 0-0"</formula>
    </cfRule>
  </conditionalFormatting>
  <conditionalFormatting sqref="O4:P17 O19:P19">
    <cfRule type="cellIs" dxfId="21" priority="21" operator="equal">
      <formula>0</formula>
    </cfRule>
    <cfRule type="cellIs" dxfId="20" priority="22" operator="equal">
      <formula>"A 0-0"</formula>
    </cfRule>
  </conditionalFormatting>
  <conditionalFormatting sqref="Q4:Q17 Q19">
    <cfRule type="cellIs" dxfId="19" priority="19" operator="equal">
      <formula>0</formula>
    </cfRule>
    <cfRule type="cellIs" dxfId="18" priority="20" operator="equal">
      <formula>"A 0-0"</formula>
    </cfRule>
  </conditionalFormatting>
  <conditionalFormatting sqref="R4:S17 R19:S19">
    <cfRule type="cellIs" dxfId="17" priority="17" operator="equal">
      <formula>0</formula>
    </cfRule>
    <cfRule type="cellIs" dxfId="16" priority="18" operator="equal">
      <formula>"A 0-0"</formula>
    </cfRule>
  </conditionalFormatting>
  <conditionalFormatting sqref="T4:T17 T19">
    <cfRule type="cellIs" dxfId="15" priority="15" operator="equal">
      <formula>0</formula>
    </cfRule>
    <cfRule type="cellIs" dxfId="14" priority="16" operator="equal">
      <formula>"A 0-0"</formula>
    </cfRule>
  </conditionalFormatting>
  <conditionalFormatting sqref="U4:V17 U19:V19">
    <cfRule type="cellIs" dxfId="13" priority="13" operator="equal">
      <formula>0</formula>
    </cfRule>
    <cfRule type="cellIs" dxfId="12" priority="14" operator="equal">
      <formula>"A 0-0"</formula>
    </cfRule>
  </conditionalFormatting>
  <conditionalFormatting sqref="W4:W17 W19">
    <cfRule type="cellIs" dxfId="11" priority="11" operator="equal">
      <formula>0</formula>
    </cfRule>
    <cfRule type="cellIs" dxfId="10" priority="12" operator="equal">
      <formula>"A 0-0"</formula>
    </cfRule>
  </conditionalFormatting>
  <conditionalFormatting sqref="X4:Y17 X19:Y19">
    <cfRule type="cellIs" dxfId="9" priority="9" operator="equal">
      <formula>0</formula>
    </cfRule>
    <cfRule type="cellIs" dxfId="8" priority="10" operator="equal">
      <formula>"A 0-0"</formula>
    </cfRule>
  </conditionalFormatting>
  <conditionalFormatting sqref="W18:Y18">
    <cfRule type="cellIs" dxfId="7" priority="7" operator="equal">
      <formula>0</formula>
    </cfRule>
    <cfRule type="cellIs" dxfId="6" priority="8" operator="equal">
      <formula>"A 0-0"</formula>
    </cfRule>
  </conditionalFormatting>
  <conditionalFormatting sqref="T18:V18">
    <cfRule type="cellIs" dxfId="5" priority="5" operator="equal">
      <formula>0</formula>
    </cfRule>
    <cfRule type="cellIs" dxfId="4" priority="6" operator="equal">
      <formula>"A 0-0"</formula>
    </cfRule>
  </conditionalFormatting>
  <conditionalFormatting sqref="Q18:S18">
    <cfRule type="cellIs" dxfId="3" priority="3" operator="equal">
      <formula>0</formula>
    </cfRule>
    <cfRule type="cellIs" dxfId="2" priority="4" operator="equal">
      <formula>"A 0-0"</formula>
    </cfRule>
  </conditionalFormatting>
  <conditionalFormatting sqref="N18:P18">
    <cfRule type="cellIs" dxfId="1" priority="1" operator="equal">
      <formula>0</formula>
    </cfRule>
    <cfRule type="cellIs" dxfId="0" priority="2" operator="equal">
      <formula>"A 0-0"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 201415</vt:lpstr>
      <vt:lpstr>Ladies 201415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premier</cp:lastModifiedBy>
  <cp:lastPrinted>2013-09-11T14:37:40Z</cp:lastPrinted>
  <dcterms:created xsi:type="dcterms:W3CDTF">2013-09-11T09:33:50Z</dcterms:created>
  <dcterms:modified xsi:type="dcterms:W3CDTF">2015-09-08T10:05:20Z</dcterms:modified>
</cp:coreProperties>
</file>